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645" windowHeight="9855" activeTab="1"/>
  </bookViews>
  <sheets>
    <sheet name="BS" sheetId="1" r:id="rId1"/>
    <sheet name="IS" sheetId="2" r:id="rId2"/>
    <sheet name="Equity" sheetId="3" r:id="rId3"/>
    <sheet name="CashFlow" sheetId="4" r:id="rId4"/>
    <sheet name="GT_Custom" sheetId="5" state="hidden" r:id="rId5"/>
  </sheets>
  <externalReferences>
    <externalReference r:id="rId8"/>
  </externalReferences>
  <definedNames>
    <definedName name="_xlnm.Print_Area" localSheetId="0">'BS'!$A$1:$E$56</definedName>
    <definedName name="_xlnm.Print_Area" localSheetId="3">'CashFlow'!$A$1:$E$58</definedName>
    <definedName name="_xlnm.Print_Area" localSheetId="2">'Equity'!$A$1:$F$50</definedName>
    <definedName name="_xlnm.Print_Area" localSheetId="1">'IS'!$A$1:$I$60</definedName>
  </definedNames>
  <calcPr fullCalcOnLoad="1" fullPrecision="0"/>
</workbook>
</file>

<file path=xl/sharedStrings.xml><?xml version="1.0" encoding="utf-8"?>
<sst xmlns="http://schemas.openxmlformats.org/spreadsheetml/2006/main" count="184" uniqueCount="146">
  <si>
    <t>RM'000</t>
  </si>
  <si>
    <t>Revenue</t>
  </si>
  <si>
    <t>Taxation</t>
  </si>
  <si>
    <t>As At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</si>
  <si>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</si>
  <si>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</si>
  <si>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</si>
  <si>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</si>
  <si>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</si>
  <si>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</si>
  <si>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</si>
  <si>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Diluted earnings per share (sen)</t>
  </si>
  <si>
    <t>Profit from operations</t>
  </si>
  <si>
    <t>Operating expenses</t>
  </si>
  <si>
    <t>Share premium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</si>
  <si>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</si>
  <si>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</si>
  <si>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</si>
  <si>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</si>
  <si>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</si>
  <si>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</si>
  <si>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</si>
  <si>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</si>
  <si>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Adjustments for :</t>
  </si>
  <si>
    <t>- Non-cash items</t>
  </si>
  <si>
    <t>- Non-operating items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</si>
  <si>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</si>
  <si>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</si>
  <si>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</si>
  <si>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</si>
  <si>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</si>
  <si>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</si>
  <si>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Notes:</t>
  </si>
  <si>
    <t>Cumulative Quarter</t>
  </si>
  <si>
    <t>Basic earnings per share
based on the proforma number of shares assumed in issue (sen)</t>
  </si>
  <si>
    <t>Notes :</t>
  </si>
  <si>
    <t>(Audited)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</si>
  <si>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</si>
  <si>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</si>
  <si>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</si>
  <si>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</si>
  <si>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</si>
  <si>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</si>
  <si>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</si>
  <si>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</si>
  <si>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</si>
  <si>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</si>
  <si>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</si>
  <si>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</si>
  <si>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</si>
  <si>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</si>
  <si>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</si>
  <si>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</si>
  <si>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</si>
  <si>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</si>
  <si>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</si>
  <si>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</si>
  <si>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</si>
  <si>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</si>
  <si>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</si>
  <si>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</si>
  <si>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</si>
  <si>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</si>
  <si>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</si>
  <si>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</si>
  <si>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</si>
  <si>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Equity</t>
  </si>
  <si>
    <t>Income tax paid</t>
  </si>
  <si>
    <t>Dividends paid</t>
  </si>
  <si>
    <t>Deferred tax liabilities</t>
  </si>
  <si>
    <t>Share-based payment under ESOS</t>
  </si>
  <si>
    <t>Other income</t>
  </si>
  <si>
    <t xml:space="preserve"> ---- Non-distributable ---</t>
  </si>
  <si>
    <t>Distributable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</si>
  <si>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</si>
  <si>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</si>
  <si>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</si>
  <si>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</si>
  <si>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</si>
  <si>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</si>
  <si>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</si>
  <si>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</si>
  <si>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</si>
  <si>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</si>
  <si>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</si>
  <si>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</si>
  <si>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</si>
  <si>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</si>
  <si>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</si>
  <si>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</si>
  <si>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</si>
  <si>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</si>
  <si>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</si>
  <si>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</si>
  <si>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>Balance as at 1 January 2009</t>
  </si>
  <si>
    <t>Ended</t>
  </si>
  <si>
    <t>3 Months Ended</t>
  </si>
  <si>
    <t>31.12.09</t>
  </si>
  <si>
    <t>(Unaudited)</t>
  </si>
  <si>
    <t xml:space="preserve">CONDENSED CONSOLIDATED  STATEMENT OF FINANCIAL POSITION </t>
  </si>
  <si>
    <t>CONDENSED CONSOLIDATED STATEMENT OF COMPREHENSIVE INCOME</t>
  </si>
  <si>
    <t>Balance as at 1 January 2010</t>
  </si>
  <si>
    <t>(Increase)/Decrease in inventories</t>
  </si>
  <si>
    <t>(Increase)/Decrease in receivables</t>
  </si>
  <si>
    <t xml:space="preserve">The Condensed Consolidated Statement of Financial Position should be read in conjunction with the </t>
  </si>
  <si>
    <t>Group's audited financial statements for the financial year ended 31 December 2009.</t>
  </si>
  <si>
    <t xml:space="preserve">The Condensed Consolidated Statement of Comprehennsive Income should be read in conjunction with the </t>
  </si>
  <si>
    <t>financial statements for the financial year ended 31 December 2009.</t>
  </si>
  <si>
    <t>The Condensed Consolidated Statement of Changes in Equity should be read in conjunction with the Group's</t>
  </si>
  <si>
    <t>audited financial statements for the financial year ended 31 December 2009.</t>
  </si>
  <si>
    <t>-</t>
  </si>
  <si>
    <t>Total comprehensive income</t>
  </si>
  <si>
    <t xml:space="preserve">   for the period</t>
  </si>
  <si>
    <t>*</t>
  </si>
  <si>
    <t>Anti-dilutive</t>
  </si>
  <si>
    <t>Income tax refund</t>
  </si>
  <si>
    <t>Cash generated from operations</t>
  </si>
  <si>
    <t>Increase/(Decrease) in payables</t>
  </si>
  <si>
    <t>Repayment of bankers acceptance</t>
  </si>
  <si>
    <t>Net (decrease)/increase in cash and cash equivalents</t>
  </si>
  <si>
    <t>30.9.10</t>
  </si>
  <si>
    <t>30.9.09</t>
  </si>
  <si>
    <t>FOR THE THIRD QUARTER ENDED 30 SEPTEMBER 2010</t>
  </si>
  <si>
    <t>30 September 2010</t>
  </si>
  <si>
    <t>Third Quarter Ended</t>
  </si>
  <si>
    <t>30 September 2009</t>
  </si>
  <si>
    <t>Balance as at 30 September 2010</t>
  </si>
  <si>
    <t>Balance as at 30 September 2009</t>
  </si>
  <si>
    <t>9 Months Ended</t>
  </si>
  <si>
    <t>9 Months</t>
  </si>
  <si>
    <t>Profit for the period</t>
  </si>
  <si>
    <t>Other comprehensive income, net of tax</t>
  </si>
  <si>
    <t xml:space="preserve">Foreign currency translation differences </t>
  </si>
  <si>
    <t xml:space="preserve">   for foreign operation</t>
  </si>
  <si>
    <t xml:space="preserve">    for the period</t>
  </si>
  <si>
    <t>Basic earnings per share attributable to the owners of the parent based on weighted average number of shares in issue (sen)</t>
  </si>
  <si>
    <t>Net cash used in investing activities</t>
  </si>
  <si>
    <t>Net cash from operating activities</t>
  </si>
  <si>
    <t>- *</t>
  </si>
  <si>
    <t>(Restated)</t>
  </si>
  <si>
    <t>Finance costs</t>
  </si>
  <si>
    <t>Dividends</t>
  </si>
  <si>
    <t>CONDENSED CONSOLIDATED STATEMENT OF CASH FLOWS</t>
  </si>
  <si>
    <t>Payment of hire purchase payable</t>
  </si>
  <si>
    <t>The Condensed Consolidated Statement of Cash Flows should be read in conjunction with the Group's audited</t>
  </si>
  <si>
    <t>Equity attributable to owners of the Company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</si>
</sst>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-* #,##0.0_-;\-* #,##0.0_-;_-* &quot;-&quot;?_-;_-@_-"/>
    <numFmt numFmtId="182" formatCode="_(* #,##0.0_);_(* \(#,##0.0\);_(* &quot;-&quot;?_);_(@_)"/>
    <numFmt numFmtId="183" formatCode="_(* #,##0_);_(* \(#,##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_);_(@_)"/>
    <numFmt numFmtId="192" formatCode="_(* #,##0.00_);_(* \(#,##0.00\);_(* &quot;-&quot;_);_(@_)"/>
    <numFmt numFmtId="193" formatCode="0.00_);\(0.00\)"/>
    <numFmt numFmtId="194" formatCode="0_);\(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809]dd\ mmmm\ yyyy;@"/>
    <numFmt numFmtId="203" formatCode="0.0%"/>
    <numFmt numFmtId="204" formatCode="_(* #,##0.000000_);_(* \(#,##0.00000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42" applyNumberFormat="1" applyFont="1" applyFill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16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9" fontId="5" fillId="0" borderId="0" xfId="42" applyNumberFormat="1" applyFont="1" applyFill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Fill="1" applyAlignment="1">
      <alignment/>
    </xf>
    <xf numFmtId="43" fontId="1" fillId="0" borderId="0" xfId="4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1" fillId="0" borderId="0" xfId="42" applyNumberFormat="1" applyFont="1" applyFill="1" applyBorder="1" applyAlignment="1">
      <alignment horizontal="right"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43" fontId="1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1" fillId="0" borderId="0" xfId="43" applyFont="1" applyFill="1" applyAlignment="1">
      <alignment horizontal="right"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41" fontId="1" fillId="0" borderId="0" xfId="43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8" fontId="1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42" applyNumberFormat="1" applyFont="1" applyFill="1" applyAlignment="1">
      <alignment vertical="justify" wrapText="1"/>
    </xf>
    <xf numFmtId="0" fontId="1" fillId="0" borderId="0" xfId="42" applyNumberFormat="1" applyFont="1" applyFill="1" applyAlignment="1">
      <alignment horizontal="center" vertical="justify" wrapText="1"/>
    </xf>
    <xf numFmtId="10" fontId="1" fillId="0" borderId="0" xfId="59" applyNumberFormat="1" applyFont="1" applyFill="1" applyBorder="1" applyAlignment="1">
      <alignment horizontal="center"/>
    </xf>
    <xf numFmtId="43" fontId="1" fillId="0" borderId="0" xfId="42" applyFont="1" applyFill="1" applyAlignment="1">
      <alignment/>
    </xf>
    <xf numFmtId="38" fontId="1" fillId="0" borderId="10" xfId="42" applyNumberFormat="1" applyFont="1" applyFill="1" applyBorder="1" applyAlignment="1">
      <alignment/>
    </xf>
    <xf numFmtId="38" fontId="1" fillId="0" borderId="11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38" fontId="1" fillId="0" borderId="13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>
      <alignment horizontal="center"/>
    </xf>
    <xf numFmtId="179" fontId="1" fillId="0" borderId="11" xfId="42" applyNumberFormat="1" applyFont="1" applyFill="1" applyBorder="1" applyAlignment="1">
      <alignment/>
    </xf>
    <xf numFmtId="179" fontId="1" fillId="0" borderId="14" xfId="42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43" fontId="1" fillId="0" borderId="13" xfId="42" applyFont="1" applyFill="1" applyBorder="1" applyAlignment="1">
      <alignment/>
    </xf>
    <xf numFmtId="43" fontId="1" fillId="0" borderId="14" xfId="42" applyFont="1" applyFill="1" applyBorder="1" applyAlignment="1">
      <alignment/>
    </xf>
    <xf numFmtId="179" fontId="1" fillId="0" borderId="0" xfId="42" applyNumberFormat="1" applyFont="1" applyFill="1" applyAlignment="1">
      <alignment horizontal="right"/>
    </xf>
    <xf numFmtId="179" fontId="1" fillId="0" borderId="12" xfId="42" applyNumberFormat="1" applyFont="1" applyFill="1" applyBorder="1" applyAlignment="1">
      <alignment/>
    </xf>
    <xf numFmtId="179" fontId="1" fillId="0" borderId="15" xfId="42" applyNumberFormat="1" applyFont="1" applyFill="1" applyBorder="1" applyAlignment="1">
      <alignment/>
    </xf>
    <xf numFmtId="179" fontId="1" fillId="0" borderId="16" xfId="42" applyNumberFormat="1" applyFont="1" applyFill="1" applyBorder="1" applyAlignment="1">
      <alignment/>
    </xf>
    <xf numFmtId="179" fontId="1" fillId="0" borderId="16" xfId="42" applyNumberFormat="1" applyFont="1" applyFill="1" applyBorder="1" applyAlignment="1">
      <alignment horizontal="center"/>
    </xf>
    <xf numFmtId="179" fontId="1" fillId="0" borderId="17" xfId="42" applyNumberFormat="1" applyFont="1" applyFill="1" applyBorder="1" applyAlignment="1">
      <alignment/>
    </xf>
    <xf numFmtId="179" fontId="1" fillId="0" borderId="18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>
      <alignment horizontal="right"/>
    </xf>
    <xf numFmtId="179" fontId="1" fillId="0" borderId="18" xfId="42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5" fontId="1" fillId="0" borderId="0" xfId="42" applyNumberFormat="1" applyFont="1" applyFill="1" applyBorder="1" applyAlignment="1">
      <alignment horizontal="center"/>
    </xf>
    <xf numFmtId="179" fontId="1" fillId="0" borderId="13" xfId="42" applyNumberFormat="1" applyFont="1" applyFill="1" applyBorder="1" applyAlignment="1">
      <alignment/>
    </xf>
    <xf numFmtId="179" fontId="1" fillId="0" borderId="15" xfId="4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vertical="justify"/>
    </xf>
    <xf numFmtId="0" fontId="1" fillId="0" borderId="0" xfId="0" applyFont="1" applyAlignment="1">
      <alignment/>
    </xf>
    <xf numFmtId="179" fontId="2" fillId="0" borderId="0" xfId="42" applyNumberFormat="1" applyFont="1" applyFill="1" applyAlignment="1">
      <alignment horizontal="center"/>
    </xf>
    <xf numFmtId="179" fontId="1" fillId="0" borderId="15" xfId="42" applyNumberFormat="1" applyFont="1" applyFill="1" applyBorder="1" applyAlignment="1" quotePrefix="1">
      <alignment horizontal="center"/>
    </xf>
    <xf numFmtId="179" fontId="1" fillId="0" borderId="11" xfId="42" applyNumberFormat="1" applyFont="1" applyFill="1" applyBorder="1" applyAlignment="1" quotePrefix="1">
      <alignment horizontal="center"/>
    </xf>
    <xf numFmtId="38" fontId="1" fillId="0" borderId="11" xfId="42" applyNumberFormat="1" applyFont="1" applyFill="1" applyBorder="1" applyAlignment="1">
      <alignment horizontal="right"/>
    </xf>
    <xf numFmtId="43" fontId="1" fillId="0" borderId="12" xfId="42" applyFont="1" applyFill="1" applyBorder="1" applyAlignment="1" quotePrefix="1">
      <alignment/>
    </xf>
    <xf numFmtId="0" fontId="11" fillId="0" borderId="0" xfId="0" applyFont="1" applyAlignment="1">
      <alignment/>
    </xf>
    <xf numFmtId="179" fontId="1" fillId="0" borderId="0" xfId="42" applyNumberFormat="1" applyFont="1" applyFill="1" applyBorder="1" applyAlignment="1" quotePrefix="1">
      <alignment horizontal="center"/>
    </xf>
    <xf numFmtId="179" fontId="1" fillId="0" borderId="12" xfId="42" applyNumberFormat="1" applyFont="1" applyFill="1" applyBorder="1" applyAlignment="1" quotePrefix="1">
      <alignment/>
    </xf>
    <xf numFmtId="0" fontId="11" fillId="0" borderId="11" xfId="0" applyFont="1" applyBorder="1" applyAlignment="1" quotePrefix="1">
      <alignment horizontal="center"/>
    </xf>
    <xf numFmtId="43" fontId="1" fillId="0" borderId="12" xfId="42" applyFont="1" applyFill="1" applyBorder="1" applyAlignment="1" quotePrefix="1">
      <alignment horizontal="right"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9" fontId="1" fillId="0" borderId="0" xfId="42" applyNumberFormat="1" applyFont="1" applyFill="1" applyAlignment="1" quotePrefix="1">
      <alignment horizontal="center"/>
    </xf>
    <xf numFmtId="179" fontId="1" fillId="0" borderId="0" xfId="42" applyNumberFormat="1" applyFont="1" applyFill="1" applyAlignment="1">
      <alignment horizontal="center"/>
    </xf>
    <xf numFmtId="0" fontId="11" fillId="0" borderId="0" xfId="0" applyFont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%20M300\AppData\Local\Microsoft\Windows\Temporary%20Internet%20Files\Content.IE5\520D2FWO\EKC-Q2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Equity"/>
      <sheetName val="CashFlow"/>
      <sheetName val="GT_Custom"/>
    </sheetNames>
    <sheetDataSet>
      <sheetData sheetId="1">
        <row r="16">
          <cell r="G16">
            <v>43120</v>
          </cell>
        </row>
        <row r="18">
          <cell r="G18">
            <v>-36425</v>
          </cell>
        </row>
        <row r="20">
          <cell r="G20">
            <v>216</v>
          </cell>
        </row>
        <row r="24">
          <cell r="G24">
            <v>-3</v>
          </cell>
        </row>
        <row r="28">
          <cell r="G28">
            <v>-1435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view="pageBreakPreview" zoomScaleSheetLayoutView="100" zoomScalePageLayoutView="0" workbookViewId="0" topLeftCell="A29">
      <selection activeCell="F47" sqref="F47"/>
    </sheetView>
  </sheetViews>
  <sheetFormatPr defaultColWidth="9.140625" defaultRowHeight="12.75"/>
  <cols>
    <col min="1" max="1" width="50.140625" style="2" customWidth="1"/>
    <col min="2" max="2" width="13.421875" style="2" customWidth="1"/>
    <col min="3" max="3" width="3.00390625" style="2" customWidth="1"/>
    <col min="4" max="4" width="12.57421875" style="3" bestFit="1" customWidth="1"/>
    <col min="5" max="5" width="2.00390625" style="2" customWidth="1"/>
    <col min="6" max="6" width="10.28125" style="3" bestFit="1" customWidth="1"/>
    <col min="7" max="7" width="2.00390625" style="2" customWidth="1"/>
    <col min="8" max="8" width="11.28125" style="3" bestFit="1" customWidth="1"/>
    <col min="9" max="16384" width="9.140625" style="2" customWidth="1"/>
  </cols>
  <sheetData>
    <row r="2" ht="12.75">
      <c r="A2" s="6" t="str">
        <f>'IS'!B2</f>
        <v>ENG KAH CORPORATION BERHAD</v>
      </c>
    </row>
    <row r="3" ht="12.75">
      <c r="A3" s="8" t="str">
        <f>'IS'!B3</f>
        <v>Company No. 435649-H</v>
      </c>
    </row>
    <row r="4" ht="12.75">
      <c r="A4" s="9"/>
    </row>
    <row r="5" ht="12.75">
      <c r="A5" s="9" t="s">
        <v>99</v>
      </c>
    </row>
    <row r="6" ht="12.75">
      <c r="A6" s="9"/>
    </row>
    <row r="7" spans="2:4" ht="12.75">
      <c r="B7" s="86" t="s">
        <v>98</v>
      </c>
      <c r="D7" s="3" t="s">
        <v>36</v>
      </c>
    </row>
    <row r="8" spans="2:4" ht="12.75">
      <c r="B8" s="3" t="s">
        <v>3</v>
      </c>
      <c r="D8" s="3" t="s">
        <v>3</v>
      </c>
    </row>
    <row r="9" spans="2:4" ht="12.75">
      <c r="B9" s="12" t="s">
        <v>120</v>
      </c>
      <c r="D9" s="12" t="s">
        <v>97</v>
      </c>
    </row>
    <row r="10" spans="2:4" ht="12.75">
      <c r="B10" s="3" t="s">
        <v>0</v>
      </c>
      <c r="D10" s="3" t="s">
        <v>0</v>
      </c>
    </row>
    <row r="11" spans="2:4" ht="12.75">
      <c r="B11" s="3"/>
      <c r="D11" s="3" t="s">
        <v>139</v>
      </c>
    </row>
    <row r="12" ht="15.75" customHeight="1"/>
    <row r="13" spans="1:14" ht="14.25" customHeight="1">
      <c r="A13" s="9" t="s">
        <v>54</v>
      </c>
      <c r="F13" s="35"/>
      <c r="G13" s="34"/>
      <c r="H13" s="35"/>
      <c r="I13" s="36"/>
      <c r="N13" s="3"/>
    </row>
    <row r="14" spans="1:14" ht="14.25" customHeight="1">
      <c r="A14" s="9" t="s">
        <v>55</v>
      </c>
      <c r="F14" s="35"/>
      <c r="G14" s="34"/>
      <c r="H14" s="35"/>
      <c r="I14" s="36"/>
      <c r="J14" s="37"/>
      <c r="N14" s="3"/>
    </row>
    <row r="15" spans="1:14" ht="14.25" customHeight="1">
      <c r="A15" s="2" t="s">
        <v>16</v>
      </c>
      <c r="B15" s="95">
        <v>33773</v>
      </c>
      <c r="C15" s="34"/>
      <c r="D15" s="95">
        <v>35313</v>
      </c>
      <c r="F15" s="39"/>
      <c r="G15" s="38"/>
      <c r="H15" s="39"/>
      <c r="I15" s="36"/>
      <c r="N15" s="3"/>
    </row>
    <row r="16" spans="2:14" ht="14.25" customHeight="1">
      <c r="B16" s="40"/>
      <c r="C16" s="38"/>
      <c r="D16" s="40"/>
      <c r="F16" s="40"/>
      <c r="G16" s="38"/>
      <c r="H16" s="40"/>
      <c r="I16" s="36"/>
      <c r="J16" s="37"/>
      <c r="N16" s="3"/>
    </row>
    <row r="17" spans="1:14" ht="14.25" customHeight="1">
      <c r="A17" s="51" t="s">
        <v>18</v>
      </c>
      <c r="B17" s="40"/>
      <c r="C17" s="38"/>
      <c r="D17" s="40"/>
      <c r="F17" s="40"/>
      <c r="G17" s="38"/>
      <c r="H17" s="40"/>
      <c r="I17" s="36"/>
      <c r="J17" s="37"/>
      <c r="N17" s="3"/>
    </row>
    <row r="18" spans="1:14" ht="14.25" customHeight="1">
      <c r="A18" s="19" t="s">
        <v>17</v>
      </c>
      <c r="B18" s="40">
        <v>30204</v>
      </c>
      <c r="C18" s="38"/>
      <c r="D18" s="40">
        <v>22747</v>
      </c>
      <c r="F18" s="40"/>
      <c r="G18" s="38"/>
      <c r="H18" s="40"/>
      <c r="I18" s="36"/>
      <c r="J18" s="37"/>
      <c r="N18" s="3"/>
    </row>
    <row r="19" spans="1:14" ht="14.25" customHeight="1">
      <c r="A19" s="2" t="s">
        <v>56</v>
      </c>
      <c r="B19" s="40">
        <v>26893</v>
      </c>
      <c r="C19" s="38"/>
      <c r="D19" s="40">
        <v>20370</v>
      </c>
      <c r="F19" s="40"/>
      <c r="G19" s="38"/>
      <c r="H19" s="40"/>
      <c r="I19" s="36"/>
      <c r="J19" s="37"/>
      <c r="N19" s="3"/>
    </row>
    <row r="20" spans="1:14" ht="14.25" customHeight="1">
      <c r="A20" s="2" t="s">
        <v>57</v>
      </c>
      <c r="B20" s="40">
        <v>1130</v>
      </c>
      <c r="C20" s="38"/>
      <c r="D20" s="40">
        <v>330</v>
      </c>
      <c r="F20" s="40"/>
      <c r="G20" s="38"/>
      <c r="H20" s="40"/>
      <c r="I20" s="36"/>
      <c r="J20" s="37"/>
      <c r="N20" s="3"/>
    </row>
    <row r="21" spans="1:14" ht="14.25" customHeight="1">
      <c r="A21" s="2" t="s">
        <v>31</v>
      </c>
      <c r="B21" s="40">
        <v>3060</v>
      </c>
      <c r="C21" s="38"/>
      <c r="D21" s="40">
        <v>3579</v>
      </c>
      <c r="F21" s="40"/>
      <c r="G21" s="38"/>
      <c r="H21" s="40"/>
      <c r="I21" s="36"/>
      <c r="J21" s="37"/>
      <c r="N21" s="3"/>
    </row>
    <row r="22" spans="1:14" ht="14.25" customHeight="1">
      <c r="A22" s="2" t="s">
        <v>74</v>
      </c>
      <c r="B22" s="62">
        <v>6607</v>
      </c>
      <c r="C22" s="38"/>
      <c r="D22" s="62">
        <v>12708</v>
      </c>
      <c r="F22" s="40"/>
      <c r="G22" s="38"/>
      <c r="H22" s="40"/>
      <c r="I22" s="36"/>
      <c r="J22" s="37"/>
      <c r="N22" s="3"/>
    </row>
    <row r="23" spans="2:14" ht="14.25" customHeight="1">
      <c r="B23" s="61">
        <f>SUM(B18:B22)</f>
        <v>67894</v>
      </c>
      <c r="C23" s="38"/>
      <c r="D23" s="61">
        <f>SUM(D18:D22)</f>
        <v>59734</v>
      </c>
      <c r="F23" s="40"/>
      <c r="G23" s="38"/>
      <c r="H23" s="40"/>
      <c r="I23" s="36"/>
      <c r="J23" s="37"/>
      <c r="N23" s="3"/>
    </row>
    <row r="24" spans="2:14" ht="9.75" customHeight="1">
      <c r="B24" s="40"/>
      <c r="C24" s="38"/>
      <c r="D24" s="40"/>
      <c r="F24" s="40"/>
      <c r="G24" s="38"/>
      <c r="H24" s="40"/>
      <c r="I24" s="36"/>
      <c r="J24" s="37"/>
      <c r="N24" s="3"/>
    </row>
    <row r="25" spans="1:14" ht="14.25" customHeight="1" thickBot="1">
      <c r="A25" s="9" t="s">
        <v>58</v>
      </c>
      <c r="B25" s="63">
        <f>B23+B15</f>
        <v>101667</v>
      </c>
      <c r="C25" s="38"/>
      <c r="D25" s="64">
        <f>D23+D15</f>
        <v>95047</v>
      </c>
      <c r="F25" s="40"/>
      <c r="G25" s="38"/>
      <c r="H25" s="40"/>
      <c r="I25" s="36"/>
      <c r="J25" s="41"/>
      <c r="N25" s="3"/>
    </row>
    <row r="26" spans="2:14" ht="9" customHeight="1" thickTop="1">
      <c r="B26" s="40"/>
      <c r="C26" s="38"/>
      <c r="D26" s="40"/>
      <c r="F26" s="40"/>
      <c r="G26" s="38"/>
      <c r="H26" s="40"/>
      <c r="I26" s="36"/>
      <c r="L26" s="37"/>
      <c r="N26" s="3"/>
    </row>
    <row r="27" spans="1:14" ht="16.5" customHeight="1">
      <c r="A27" s="9" t="s">
        <v>59</v>
      </c>
      <c r="B27" s="40"/>
      <c r="C27" s="38"/>
      <c r="D27" s="40"/>
      <c r="F27" s="40"/>
      <c r="G27" s="38"/>
      <c r="H27" s="40"/>
      <c r="I27" s="36"/>
      <c r="N27" s="3"/>
    </row>
    <row r="28" spans="1:14" ht="16.5" customHeight="1">
      <c r="A28" s="9" t="s">
        <v>145</v>
      </c>
      <c r="B28" s="40"/>
      <c r="C28" s="38"/>
      <c r="D28" s="40"/>
      <c r="F28" s="40"/>
      <c r="G28" s="38"/>
      <c r="H28" s="40"/>
      <c r="I28" s="36"/>
      <c r="N28" s="3"/>
    </row>
    <row r="29" spans="1:14" ht="16.5" customHeight="1">
      <c r="A29" s="2" t="s">
        <v>15</v>
      </c>
      <c r="B29" s="40">
        <f>Equity!B26</f>
        <v>61828</v>
      </c>
      <c r="C29" s="38"/>
      <c r="D29" s="40">
        <v>61828</v>
      </c>
      <c r="F29" s="40"/>
      <c r="G29" s="38"/>
      <c r="H29" s="40"/>
      <c r="I29" s="36"/>
      <c r="N29" s="3"/>
    </row>
    <row r="30" spans="1:14" ht="16.5" customHeight="1">
      <c r="A30" s="2" t="s">
        <v>14</v>
      </c>
      <c r="B30" s="40">
        <f>Equity!C26</f>
        <v>1868</v>
      </c>
      <c r="C30" s="38"/>
      <c r="D30" s="40">
        <v>1868</v>
      </c>
      <c r="F30" s="40"/>
      <c r="G30" s="38"/>
      <c r="H30" s="40"/>
      <c r="I30" s="36"/>
      <c r="N30" s="3"/>
    </row>
    <row r="31" spans="1:14" ht="16.5" customHeight="1">
      <c r="A31" s="2" t="s">
        <v>49</v>
      </c>
      <c r="B31" s="40">
        <v>64</v>
      </c>
      <c r="C31" s="38"/>
      <c r="D31" s="40">
        <v>6</v>
      </c>
      <c r="F31" s="40"/>
      <c r="G31" s="38"/>
      <c r="H31" s="42"/>
      <c r="I31" s="36"/>
      <c r="N31" s="3"/>
    </row>
    <row r="32" spans="1:14" ht="14.25" customHeight="1">
      <c r="A32" s="2" t="s">
        <v>41</v>
      </c>
      <c r="B32" s="40">
        <f>Equity!E26</f>
        <v>15713</v>
      </c>
      <c r="C32" s="38"/>
      <c r="D32" s="40">
        <v>13687</v>
      </c>
      <c r="F32" s="40"/>
      <c r="G32" s="38"/>
      <c r="H32" s="40"/>
      <c r="I32" s="36"/>
      <c r="N32" s="3"/>
    </row>
    <row r="33" spans="1:14" ht="14.25" customHeight="1">
      <c r="A33" s="9" t="s">
        <v>60</v>
      </c>
      <c r="B33" s="61">
        <f>SUM(B29:B32)</f>
        <v>79473</v>
      </c>
      <c r="C33" s="38"/>
      <c r="D33" s="61">
        <f>SUM(D29:D32)</f>
        <v>77389</v>
      </c>
      <c r="F33" s="40"/>
      <c r="G33" s="38"/>
      <c r="H33" s="40"/>
      <c r="I33" s="36"/>
      <c r="N33" s="3"/>
    </row>
    <row r="34" spans="2:14" ht="3.75" customHeight="1">
      <c r="B34" s="40"/>
      <c r="C34" s="38"/>
      <c r="D34" s="40"/>
      <c r="F34" s="40"/>
      <c r="G34" s="38"/>
      <c r="H34" s="40"/>
      <c r="I34" s="36"/>
      <c r="N34" s="3"/>
    </row>
    <row r="35" spans="1:14" ht="14.25" customHeight="1">
      <c r="A35" s="9" t="s">
        <v>61</v>
      </c>
      <c r="B35" s="40"/>
      <c r="C35" s="38"/>
      <c r="D35" s="40"/>
      <c r="F35" s="40"/>
      <c r="G35" s="38"/>
      <c r="H35" s="40"/>
      <c r="I35" s="36"/>
      <c r="K35" s="37"/>
      <c r="N35" s="3"/>
    </row>
    <row r="36" spans="1:14" ht="14.25" customHeight="1">
      <c r="A36" s="2" t="str">
        <f>A43</f>
        <v>Borrowings</v>
      </c>
      <c r="B36" s="39">
        <v>68</v>
      </c>
      <c r="C36" s="38"/>
      <c r="D36" s="39">
        <v>106</v>
      </c>
      <c r="F36" s="40"/>
      <c r="G36" s="38"/>
      <c r="H36" s="40"/>
      <c r="I36" s="36"/>
      <c r="J36" s="44"/>
      <c r="K36" s="45"/>
      <c r="L36" s="37"/>
      <c r="M36" s="44"/>
      <c r="N36" s="3"/>
    </row>
    <row r="37" spans="1:14" ht="14.25" customHeight="1">
      <c r="A37" s="43" t="s">
        <v>69</v>
      </c>
      <c r="B37" s="40">
        <v>3261</v>
      </c>
      <c r="C37" s="38"/>
      <c r="D37" s="40">
        <v>3204</v>
      </c>
      <c r="F37" s="40"/>
      <c r="G37" s="38"/>
      <c r="H37" s="40"/>
      <c r="I37" s="36"/>
      <c r="J37" s="37"/>
      <c r="M37" s="37"/>
      <c r="N37" s="3"/>
    </row>
    <row r="38" spans="1:14" ht="15" customHeight="1">
      <c r="A38" s="9"/>
      <c r="B38" s="61">
        <f>SUM(B36:B37)</f>
        <v>3329</v>
      </c>
      <c r="C38" s="38"/>
      <c r="D38" s="61">
        <f>SUM(D36:D37)</f>
        <v>3310</v>
      </c>
      <c r="F38" s="40"/>
      <c r="G38" s="38"/>
      <c r="H38" s="40"/>
      <c r="I38" s="36"/>
      <c r="J38" s="37"/>
      <c r="K38" s="37"/>
      <c r="M38" s="37"/>
      <c r="N38" s="3"/>
    </row>
    <row r="39" spans="2:14" ht="9" customHeight="1">
      <c r="B39" s="40"/>
      <c r="C39" s="38"/>
      <c r="D39" s="40"/>
      <c r="F39" s="40"/>
      <c r="G39" s="38"/>
      <c r="H39" s="40"/>
      <c r="I39" s="36"/>
      <c r="K39" s="37"/>
      <c r="M39" s="37"/>
      <c r="N39" s="3"/>
    </row>
    <row r="40" spans="1:14" ht="14.25" customHeight="1">
      <c r="A40" s="9" t="s">
        <v>19</v>
      </c>
      <c r="B40" s="40"/>
      <c r="C40" s="38"/>
      <c r="D40" s="40"/>
      <c r="F40" s="40"/>
      <c r="G40" s="38"/>
      <c r="H40" s="40"/>
      <c r="I40" s="36"/>
      <c r="J40" s="37"/>
      <c r="K40" s="37"/>
      <c r="N40" s="3"/>
    </row>
    <row r="41" spans="1:14" ht="14.25" customHeight="1">
      <c r="A41" s="2" t="s">
        <v>63</v>
      </c>
      <c r="B41" s="40">
        <v>16482</v>
      </c>
      <c r="C41" s="38"/>
      <c r="D41" s="40">
        <f>10680</f>
        <v>10680</v>
      </c>
      <c r="F41" s="40"/>
      <c r="G41" s="38"/>
      <c r="H41" s="40"/>
      <c r="I41" s="36"/>
      <c r="N41" s="3"/>
    </row>
    <row r="42" spans="1:14" ht="12.75">
      <c r="A42" s="2" t="s">
        <v>64</v>
      </c>
      <c r="B42" s="40">
        <v>2332</v>
      </c>
      <c r="C42" s="22"/>
      <c r="D42" s="40">
        <v>2617</v>
      </c>
      <c r="F42" s="40"/>
      <c r="G42" s="22"/>
      <c r="H42" s="39"/>
      <c r="I42" s="37"/>
      <c r="N42" s="3"/>
    </row>
    <row r="43" spans="1:14" ht="12.75">
      <c r="A43" s="2" t="s">
        <v>92</v>
      </c>
      <c r="B43" s="7">
        <v>51</v>
      </c>
      <c r="C43" s="22"/>
      <c r="D43" s="40">
        <v>1051</v>
      </c>
      <c r="F43" s="40"/>
      <c r="G43" s="22"/>
      <c r="H43" s="39"/>
      <c r="N43" s="3"/>
    </row>
    <row r="44" spans="1:14" ht="14.25" customHeight="1">
      <c r="A44" s="46"/>
      <c r="B44" s="61">
        <f>SUM(B41:B43)</f>
        <v>18865</v>
      </c>
      <c r="C44" s="38"/>
      <c r="D44" s="61">
        <f>SUM(D41:D43)</f>
        <v>14348</v>
      </c>
      <c r="E44" s="46"/>
      <c r="F44" s="49"/>
      <c r="G44" s="47"/>
      <c r="H44" s="39"/>
      <c r="N44" s="3"/>
    </row>
    <row r="45" spans="1:14" ht="14.25" customHeight="1">
      <c r="A45" s="9" t="s">
        <v>62</v>
      </c>
      <c r="B45" s="61">
        <f>B44+B38</f>
        <v>22194</v>
      </c>
      <c r="C45" s="38"/>
      <c r="D45" s="61">
        <f>D44+D38</f>
        <v>17658</v>
      </c>
      <c r="E45" s="46"/>
      <c r="F45" s="49"/>
      <c r="G45" s="47"/>
      <c r="H45" s="39"/>
      <c r="N45" s="3"/>
    </row>
    <row r="46" spans="1:14" ht="9.75" customHeight="1">
      <c r="A46" s="46"/>
      <c r="B46" s="46"/>
      <c r="C46" s="46"/>
      <c r="D46" s="46"/>
      <c r="E46" s="46"/>
      <c r="F46" s="47"/>
      <c r="G46" s="47"/>
      <c r="H46" s="47"/>
      <c r="I46" s="36"/>
      <c r="N46" s="3"/>
    </row>
    <row r="47" spans="1:14" ht="15" customHeight="1" thickBot="1">
      <c r="A47" s="51" t="s">
        <v>65</v>
      </c>
      <c r="B47" s="63">
        <f>B45+B33</f>
        <v>101667</v>
      </c>
      <c r="C47" s="38"/>
      <c r="D47" s="64">
        <f>D45+D33</f>
        <v>95047</v>
      </c>
      <c r="E47" s="46"/>
      <c r="F47" s="49">
        <f>B47-B25</f>
        <v>0</v>
      </c>
      <c r="G47" s="47"/>
      <c r="H47" s="49"/>
      <c r="I47" s="36"/>
      <c r="J47" s="41"/>
      <c r="K47" s="37"/>
      <c r="N47" s="3"/>
    </row>
    <row r="48" spans="4:8" ht="13.5" thickTop="1">
      <c r="D48" s="2"/>
      <c r="F48" s="13"/>
      <c r="H48" s="14"/>
    </row>
    <row r="49" spans="1:8" ht="12.75">
      <c r="A49" s="2" t="s">
        <v>52</v>
      </c>
      <c r="B49" s="26">
        <f>B33/B29</f>
        <v>1.29</v>
      </c>
      <c r="C49" s="38"/>
      <c r="D49" s="26">
        <f>D33/D29</f>
        <v>1.25</v>
      </c>
      <c r="F49" s="13"/>
      <c r="H49" s="14"/>
    </row>
    <row r="50" spans="2:9" ht="22.5" customHeight="1">
      <c r="B50" s="54"/>
      <c r="D50" s="15"/>
      <c r="F50" s="13"/>
      <c r="H50" s="14"/>
      <c r="I50" s="60"/>
    </row>
    <row r="51" spans="1:9" ht="12.75">
      <c r="A51" s="102" t="s">
        <v>35</v>
      </c>
      <c r="B51" s="102"/>
      <c r="C51" s="102"/>
      <c r="D51" s="102"/>
      <c r="F51" s="16"/>
      <c r="H51" s="17"/>
      <c r="I51" s="18"/>
    </row>
    <row r="52" spans="1:9" ht="12.75" customHeight="1">
      <c r="A52" s="24" t="s">
        <v>104</v>
      </c>
      <c r="B52" s="57"/>
      <c r="C52" s="57"/>
      <c r="D52" s="57"/>
      <c r="F52" s="16"/>
      <c r="H52" s="17"/>
      <c r="I52" s="18"/>
    </row>
    <row r="53" spans="1:4" ht="12.75">
      <c r="A53" s="24" t="s">
        <v>105</v>
      </c>
      <c r="B53" s="57"/>
      <c r="C53" s="57"/>
      <c r="D53" s="57"/>
    </row>
    <row r="54" spans="1:4" ht="12.75">
      <c r="A54" s="57"/>
      <c r="B54" s="57"/>
      <c r="C54" s="57"/>
      <c r="D54" s="57"/>
    </row>
    <row r="55" ht="6.75" customHeight="1"/>
    <row r="56" ht="12.75">
      <c r="D56" s="48" t="s">
        <v>45</v>
      </c>
    </row>
  </sheetData>
  <sheetProtection/>
  <mergeCells count="1">
    <mergeCell ref="A51:D51"/>
  </mergeCells>
  <printOptions/>
  <pageMargins left="1.5" right="0.5" top="0.42" bottom="0.47" header="0.18" footer="0.25"/>
  <pageSetup horizontalDpi="600" verticalDpi="600" orientation="portrait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60"/>
  <sheetViews>
    <sheetView tabSelected="1" view="pageBreakPreview" zoomScaleSheetLayoutView="100" zoomScalePageLayoutView="0" workbookViewId="0" topLeftCell="A30">
      <selection activeCell="N52" sqref="N52"/>
    </sheetView>
  </sheetViews>
  <sheetFormatPr defaultColWidth="9.140625" defaultRowHeight="12.75"/>
  <cols>
    <col min="1" max="1" width="2.00390625" style="2" customWidth="1"/>
    <col min="2" max="2" width="32.00390625" style="2" customWidth="1"/>
    <col min="3" max="3" width="11.8515625" style="2" customWidth="1"/>
    <col min="4" max="4" width="0.9921875" style="2" customWidth="1"/>
    <col min="5" max="5" width="12.140625" style="3" customWidth="1"/>
    <col min="6" max="6" width="0.9921875" style="2" customWidth="1"/>
    <col min="7" max="7" width="12.00390625" style="3" customWidth="1"/>
    <col min="8" max="8" width="1.1484375" style="2" customWidth="1"/>
    <col min="9" max="9" width="12.140625" style="3" customWidth="1"/>
    <col min="10" max="10" width="9.140625" style="2" customWidth="1"/>
    <col min="11" max="12" width="0" style="2" hidden="1" customWidth="1"/>
    <col min="13" max="13" width="2.421875" style="2" customWidth="1"/>
    <col min="14" max="14" width="9.140625" style="2" customWidth="1"/>
    <col min="15" max="15" width="1.8515625" style="2" customWidth="1"/>
    <col min="16" max="16" width="9.140625" style="2" customWidth="1"/>
    <col min="17" max="17" width="2.421875" style="2" customWidth="1"/>
    <col min="18" max="16384" width="9.140625" style="2" customWidth="1"/>
  </cols>
  <sheetData>
    <row r="1" ht="18.75" customHeight="1"/>
    <row r="2" spans="2:9" ht="12.75">
      <c r="B2" s="6" t="s">
        <v>39</v>
      </c>
      <c r="C2" s="6"/>
      <c r="D2" s="6"/>
      <c r="E2" s="6"/>
      <c r="F2" s="6"/>
      <c r="G2" s="6"/>
      <c r="H2" s="6"/>
      <c r="I2" s="6"/>
    </row>
    <row r="3" spans="2:9" ht="12.75">
      <c r="B3" s="8" t="s">
        <v>40</v>
      </c>
      <c r="C3" s="6"/>
      <c r="D3" s="6"/>
      <c r="E3" s="6"/>
      <c r="F3" s="6"/>
      <c r="G3" s="6"/>
      <c r="H3" s="6"/>
      <c r="I3" s="6"/>
    </row>
    <row r="5" ht="12.75">
      <c r="B5" s="9" t="s">
        <v>100</v>
      </c>
    </row>
    <row r="6" ht="12.75">
      <c r="B6" s="9" t="s">
        <v>122</v>
      </c>
    </row>
    <row r="7" spans="2:3" ht="12.75">
      <c r="B7" s="9"/>
      <c r="C7" s="3"/>
    </row>
    <row r="8" spans="2:3" ht="12.75">
      <c r="B8" s="9"/>
      <c r="C8" s="3"/>
    </row>
    <row r="9" spans="2:3" ht="12.75">
      <c r="B9" s="9"/>
      <c r="C9" s="3"/>
    </row>
    <row r="10" spans="2:18" ht="12.75">
      <c r="B10" s="9"/>
      <c r="C10" s="105" t="s">
        <v>21</v>
      </c>
      <c r="D10" s="105"/>
      <c r="E10" s="105"/>
      <c r="G10" s="105" t="s">
        <v>33</v>
      </c>
      <c r="H10" s="105"/>
      <c r="I10" s="105"/>
      <c r="K10" s="33"/>
      <c r="L10" s="56"/>
      <c r="M10" s="56"/>
      <c r="N10" s="56"/>
      <c r="O10" s="22"/>
      <c r="P10" s="104"/>
      <c r="Q10" s="104"/>
      <c r="R10" s="104"/>
    </row>
    <row r="11" spans="3:18" ht="12.75">
      <c r="C11" s="106" t="s">
        <v>96</v>
      </c>
      <c r="D11" s="106"/>
      <c r="E11" s="106"/>
      <c r="F11" s="52"/>
      <c r="G11" s="106" t="s">
        <v>128</v>
      </c>
      <c r="H11" s="106"/>
      <c r="I11" s="106"/>
      <c r="K11" s="22"/>
      <c r="L11" s="27"/>
      <c r="M11" s="28"/>
      <c r="N11" s="28"/>
      <c r="O11" s="28"/>
      <c r="P11" s="27"/>
      <c r="Q11" s="28"/>
      <c r="R11" s="28"/>
    </row>
    <row r="12" spans="3:18" ht="12.75">
      <c r="C12" s="86" t="s">
        <v>98</v>
      </c>
      <c r="D12" s="3"/>
      <c r="E12" s="86" t="s">
        <v>98</v>
      </c>
      <c r="F12" s="3"/>
      <c r="G12" s="86" t="s">
        <v>98</v>
      </c>
      <c r="H12" s="3"/>
      <c r="I12" s="86" t="s">
        <v>98</v>
      </c>
      <c r="K12" s="22"/>
      <c r="L12" s="28"/>
      <c r="M12" s="28"/>
      <c r="N12" s="28"/>
      <c r="O12" s="28"/>
      <c r="P12" s="28"/>
      <c r="Q12" s="28"/>
      <c r="R12" s="28"/>
    </row>
    <row r="13" spans="3:18" ht="12.75">
      <c r="C13" s="52" t="s">
        <v>120</v>
      </c>
      <c r="D13" s="52"/>
      <c r="E13" s="52" t="s">
        <v>121</v>
      </c>
      <c r="F13" s="52"/>
      <c r="G13" s="52" t="str">
        <f>C13</f>
        <v>30.9.10</v>
      </c>
      <c r="H13" s="52"/>
      <c r="I13" s="52" t="str">
        <f>E13</f>
        <v>30.9.09</v>
      </c>
      <c r="K13" s="22"/>
      <c r="L13" s="28"/>
      <c r="M13" s="28"/>
      <c r="N13" s="28"/>
      <c r="O13" s="28"/>
      <c r="P13" s="28"/>
      <c r="Q13" s="28"/>
      <c r="R13" s="28"/>
    </row>
    <row r="14" spans="3:18" ht="12.75">
      <c r="C14" s="3" t="s">
        <v>0</v>
      </c>
      <c r="E14" s="3" t="s">
        <v>0</v>
      </c>
      <c r="G14" s="3" t="s">
        <v>0</v>
      </c>
      <c r="I14" s="3" t="s">
        <v>0</v>
      </c>
      <c r="K14" s="22"/>
      <c r="L14" s="27"/>
      <c r="M14" s="22"/>
      <c r="N14" s="27"/>
      <c r="O14" s="22"/>
      <c r="P14" s="27"/>
      <c r="Q14" s="22"/>
      <c r="R14" s="27"/>
    </row>
    <row r="15" spans="11:18" ht="12.75">
      <c r="K15" s="22"/>
      <c r="L15" s="22"/>
      <c r="M15" s="22"/>
      <c r="N15" s="27"/>
      <c r="O15" s="22"/>
      <c r="P15" s="27"/>
      <c r="Q15" s="22"/>
      <c r="R15" s="27"/>
    </row>
    <row r="16" spans="2:18" s="1" customFormat="1" ht="12.75">
      <c r="B16" s="2" t="s">
        <v>1</v>
      </c>
      <c r="C16" s="1">
        <f>G16-'[1]IS'!$G$16</f>
        <v>26501</v>
      </c>
      <c r="E16" s="1">
        <v>20451</v>
      </c>
      <c r="G16" s="1">
        <v>69621</v>
      </c>
      <c r="I16" s="1">
        <v>56591</v>
      </c>
      <c r="J16" s="25"/>
      <c r="K16" s="7"/>
      <c r="L16" s="1">
        <v>36460</v>
      </c>
      <c r="M16" s="7"/>
      <c r="N16" s="4"/>
      <c r="O16" s="7"/>
      <c r="P16" s="7"/>
      <c r="Q16" s="7"/>
      <c r="R16" s="4"/>
    </row>
    <row r="17" spans="10:18" s="1" customFormat="1" ht="12.75">
      <c r="J17" s="2"/>
      <c r="K17" s="7"/>
      <c r="M17" s="7"/>
      <c r="N17" s="4"/>
      <c r="O17" s="7"/>
      <c r="P17" s="7"/>
      <c r="Q17" s="7"/>
      <c r="R17" s="4"/>
    </row>
    <row r="18" spans="2:18" s="1" customFormat="1" ht="12.75">
      <c r="B18" s="2" t="s">
        <v>13</v>
      </c>
      <c r="C18" s="1">
        <f>G18-'[1]IS'!$G$18</f>
        <v>-21848</v>
      </c>
      <c r="E18" s="1">
        <f>-17558</f>
        <v>-17558</v>
      </c>
      <c r="G18" s="1">
        <f>-51498-6093-682</f>
        <v>-58273</v>
      </c>
      <c r="I18" s="1">
        <f>-49183</f>
        <v>-49183</v>
      </c>
      <c r="J18" s="2"/>
      <c r="K18" s="7"/>
      <c r="L18" s="1">
        <v>-29545</v>
      </c>
      <c r="M18" s="7"/>
      <c r="N18" s="4"/>
      <c r="O18" s="7"/>
      <c r="P18" s="7"/>
      <c r="Q18" s="7"/>
      <c r="R18" s="4"/>
    </row>
    <row r="19" spans="2:18" s="1" customFormat="1" ht="12.75">
      <c r="B19" s="2"/>
      <c r="J19" s="2"/>
      <c r="K19" s="7"/>
      <c r="M19" s="7"/>
      <c r="N19" s="4"/>
      <c r="O19" s="7"/>
      <c r="P19" s="7"/>
      <c r="Q19" s="7"/>
      <c r="R19" s="4"/>
    </row>
    <row r="20" spans="2:18" s="1" customFormat="1" ht="12.75">
      <c r="B20" s="2" t="s">
        <v>71</v>
      </c>
      <c r="C20" s="66">
        <f>G20-'[1]IS'!$G$20</f>
        <v>172</v>
      </c>
      <c r="E20" s="66">
        <v>121</v>
      </c>
      <c r="G20" s="66">
        <v>388</v>
      </c>
      <c r="I20" s="66">
        <v>360</v>
      </c>
      <c r="J20" s="2"/>
      <c r="K20" s="7"/>
      <c r="L20" s="1">
        <v>546</v>
      </c>
      <c r="M20" s="7"/>
      <c r="N20" s="4"/>
      <c r="O20" s="7"/>
      <c r="P20" s="7"/>
      <c r="Q20" s="7"/>
      <c r="R20" s="4"/>
    </row>
    <row r="21" spans="2:18" s="1" customFormat="1" ht="12.75">
      <c r="B21" s="2"/>
      <c r="C21" s="4"/>
      <c r="E21" s="4"/>
      <c r="G21" s="4"/>
      <c r="I21" s="4"/>
      <c r="J21" s="2"/>
      <c r="K21" s="4"/>
      <c r="L21" s="4"/>
      <c r="M21" s="7"/>
      <c r="N21" s="4"/>
      <c r="O21" s="7"/>
      <c r="P21" s="4"/>
      <c r="Q21" s="7"/>
      <c r="R21" s="4"/>
    </row>
    <row r="22" spans="2:18" s="1" customFormat="1" ht="12.75">
      <c r="B22" s="2" t="s">
        <v>12</v>
      </c>
      <c r="C22" s="5">
        <f>SUM(C16:C20)</f>
        <v>4825</v>
      </c>
      <c r="E22" s="5">
        <f>SUM(E16:E20)</f>
        <v>3014</v>
      </c>
      <c r="G22" s="5">
        <f>SUM(G16:G20)</f>
        <v>11736</v>
      </c>
      <c r="I22" s="5">
        <f>SUM(I16:I20)</f>
        <v>7768</v>
      </c>
      <c r="J22" s="2"/>
      <c r="K22" s="4"/>
      <c r="L22" s="5">
        <f>SUM(L16:L20)</f>
        <v>7461</v>
      </c>
      <c r="M22" s="7"/>
      <c r="N22" s="4"/>
      <c r="O22" s="7"/>
      <c r="P22" s="4"/>
      <c r="Q22" s="7"/>
      <c r="R22" s="4"/>
    </row>
    <row r="23" spans="2:18" s="1" customFormat="1" ht="12.75">
      <c r="B23" s="2"/>
      <c r="J23" s="2"/>
      <c r="K23" s="7"/>
      <c r="M23" s="7"/>
      <c r="N23" s="7"/>
      <c r="O23" s="7"/>
      <c r="P23" s="7"/>
      <c r="Q23" s="7"/>
      <c r="R23" s="7"/>
    </row>
    <row r="24" spans="2:18" s="1" customFormat="1" ht="12.75">
      <c r="B24" s="2" t="s">
        <v>140</v>
      </c>
      <c r="C24" s="66">
        <f>G24-'[1]IS'!$G$24</f>
        <v>-7</v>
      </c>
      <c r="E24" s="66">
        <f>-4</f>
        <v>-4</v>
      </c>
      <c r="G24" s="66">
        <f>-10</f>
        <v>-10</v>
      </c>
      <c r="I24" s="66">
        <f>-7</f>
        <v>-7</v>
      </c>
      <c r="J24" s="2"/>
      <c r="K24" s="4"/>
      <c r="L24" s="5">
        <v>-7</v>
      </c>
      <c r="M24" s="7"/>
      <c r="N24" s="4"/>
      <c r="O24" s="7"/>
      <c r="P24" s="4"/>
      <c r="Q24" s="7"/>
      <c r="R24" s="4"/>
    </row>
    <row r="25" spans="2:18" s="1" customFormat="1" ht="12.75">
      <c r="B25" s="2"/>
      <c r="C25" s="7"/>
      <c r="E25" s="7"/>
      <c r="G25" s="7"/>
      <c r="I25" s="7"/>
      <c r="J25" s="2"/>
      <c r="K25" s="4"/>
      <c r="L25" s="5"/>
      <c r="M25" s="7"/>
      <c r="N25" s="4"/>
      <c r="O25" s="7"/>
      <c r="P25" s="4"/>
      <c r="Q25" s="7"/>
      <c r="R25" s="4"/>
    </row>
    <row r="26" spans="2:18" s="1" customFormat="1" ht="12.75">
      <c r="B26" s="2" t="s">
        <v>8</v>
      </c>
      <c r="C26" s="5">
        <f>SUM(C22:C24)</f>
        <v>4818</v>
      </c>
      <c r="E26" s="5">
        <f>+E22+E24</f>
        <v>3010</v>
      </c>
      <c r="G26" s="5">
        <f>SUM(G22:G24)</f>
        <v>11726</v>
      </c>
      <c r="I26" s="5">
        <f>+I22+I24</f>
        <v>7761</v>
      </c>
      <c r="J26" s="2"/>
      <c r="K26" s="59"/>
      <c r="L26" s="5">
        <f>SUM(L22:L24)</f>
        <v>7454</v>
      </c>
      <c r="M26" s="7"/>
      <c r="N26" s="4"/>
      <c r="O26" s="7"/>
      <c r="P26" s="4"/>
      <c r="Q26" s="7"/>
      <c r="R26" s="4"/>
    </row>
    <row r="27" spans="2:18" s="1" customFormat="1" ht="12.75">
      <c r="B27" s="2"/>
      <c r="C27" s="5"/>
      <c r="E27" s="5"/>
      <c r="G27" s="5"/>
      <c r="I27" s="5"/>
      <c r="J27" s="2"/>
      <c r="K27" s="4"/>
      <c r="L27" s="5"/>
      <c r="M27" s="7"/>
      <c r="N27" s="4"/>
      <c r="O27" s="7">
        <v>3512</v>
      </c>
      <c r="P27" s="4"/>
      <c r="Q27" s="7">
        <v>1135</v>
      </c>
      <c r="R27" s="4"/>
    </row>
    <row r="28" spans="2:18" s="1" customFormat="1" ht="12.75">
      <c r="B28" s="2" t="s">
        <v>2</v>
      </c>
      <c r="C28" s="66">
        <f>G28-'[1]IS'!$G$28</f>
        <v>-1309</v>
      </c>
      <c r="E28" s="66">
        <f>-817</f>
        <v>-817</v>
      </c>
      <c r="G28" s="66">
        <f>-2744</f>
        <v>-2744</v>
      </c>
      <c r="I28" s="66">
        <f>-2072</f>
        <v>-2072</v>
      </c>
      <c r="J28" s="2"/>
      <c r="K28" s="59"/>
      <c r="L28" s="65">
        <v>-1155</v>
      </c>
      <c r="M28" s="7"/>
      <c r="N28" s="4"/>
      <c r="O28" s="7"/>
      <c r="P28" s="4"/>
      <c r="Q28" s="7"/>
      <c r="R28" s="4"/>
    </row>
    <row r="29" spans="2:18" s="1" customFormat="1" ht="12.75">
      <c r="B29" s="2"/>
      <c r="C29" s="4"/>
      <c r="D29" s="7"/>
      <c r="E29" s="4"/>
      <c r="F29" s="7"/>
      <c r="G29" s="4"/>
      <c r="H29" s="7"/>
      <c r="I29" s="79"/>
      <c r="J29" s="2"/>
      <c r="K29" s="32"/>
      <c r="L29" s="4"/>
      <c r="M29" s="7"/>
      <c r="N29" s="4"/>
      <c r="O29" s="7"/>
      <c r="P29" s="4"/>
      <c r="Q29" s="7"/>
      <c r="R29" s="4"/>
    </row>
    <row r="30" spans="2:18" s="1" customFormat="1" ht="12.75">
      <c r="B30" s="9" t="s">
        <v>130</v>
      </c>
      <c r="C30" s="65">
        <f>SUM(C26:C28)</f>
        <v>3509</v>
      </c>
      <c r="D30" s="1" t="s">
        <v>93</v>
      </c>
      <c r="E30" s="66">
        <f>SUM(E26:E28)</f>
        <v>2193</v>
      </c>
      <c r="G30" s="65">
        <f>SUM(G26:G28)</f>
        <v>8982</v>
      </c>
      <c r="I30" s="66">
        <f>SUM(I26:I28)</f>
        <v>5689</v>
      </c>
      <c r="J30" s="2"/>
      <c r="K30" s="22"/>
      <c r="L30" s="7"/>
      <c r="M30" s="7"/>
      <c r="N30" s="4"/>
      <c r="O30" s="7"/>
      <c r="P30" s="4"/>
      <c r="Q30" s="7"/>
      <c r="R30" s="4"/>
    </row>
    <row r="31" spans="2:18" s="1" customFormat="1" ht="12.75" hidden="1">
      <c r="B31" s="2" t="s">
        <v>10</v>
      </c>
      <c r="C31" s="66">
        <v>0</v>
      </c>
      <c r="E31" s="65">
        <v>0</v>
      </c>
      <c r="G31" s="65">
        <v>0</v>
      </c>
      <c r="I31" s="65">
        <v>0</v>
      </c>
      <c r="J31" s="2"/>
      <c r="K31" s="22"/>
      <c r="L31" s="7"/>
      <c r="M31" s="7"/>
      <c r="N31" s="4"/>
      <c r="O31" s="7"/>
      <c r="P31" s="4"/>
      <c r="Q31" s="7"/>
      <c r="R31" s="4"/>
    </row>
    <row r="32" spans="2:18" s="1" customFormat="1" ht="12.75" hidden="1">
      <c r="B32" s="2"/>
      <c r="E32" s="5"/>
      <c r="G32" s="5"/>
      <c r="I32" s="5"/>
      <c r="J32" s="2"/>
      <c r="K32" s="22"/>
      <c r="L32" s="7"/>
      <c r="M32" s="7"/>
      <c r="N32" s="4"/>
      <c r="O32" s="7"/>
      <c r="P32" s="4"/>
      <c r="Q32" s="7"/>
      <c r="R32" s="4"/>
    </row>
    <row r="33" spans="2:18" s="1" customFormat="1" ht="13.5" hidden="1" thickBot="1">
      <c r="B33" s="2" t="s">
        <v>37</v>
      </c>
      <c r="C33" s="67">
        <f>SUM(C30:C31)</f>
        <v>3509</v>
      </c>
      <c r="E33" s="67">
        <f>SUM(E30:E32)</f>
        <v>2193</v>
      </c>
      <c r="G33" s="67">
        <f>SUM(G30:G31)</f>
        <v>8982</v>
      </c>
      <c r="I33" s="67">
        <f>SUM(I29:I32)</f>
        <v>5689</v>
      </c>
      <c r="J33" s="2"/>
      <c r="K33" s="22"/>
      <c r="L33" s="7"/>
      <c r="M33" s="7"/>
      <c r="N33" s="7"/>
      <c r="O33" s="7"/>
      <c r="P33" s="7"/>
      <c r="Q33" s="7"/>
      <c r="R33" s="7"/>
    </row>
    <row r="34" spans="2:18" s="1" customFormat="1" ht="12.75" hidden="1">
      <c r="B34" s="2"/>
      <c r="E34" s="5"/>
      <c r="G34" s="5"/>
      <c r="I34" s="5"/>
      <c r="J34" s="2"/>
      <c r="K34" s="22"/>
      <c r="L34" s="7"/>
      <c r="M34" s="7"/>
      <c r="N34" s="4"/>
      <c r="O34" s="7"/>
      <c r="P34" s="4"/>
      <c r="Q34" s="7"/>
      <c r="R34" s="4"/>
    </row>
    <row r="35" spans="5:18" s="1" customFormat="1" ht="12.75">
      <c r="E35" s="4"/>
      <c r="G35" s="5"/>
      <c r="I35" s="5"/>
      <c r="J35" s="2"/>
      <c r="K35" s="7"/>
      <c r="L35" s="7"/>
      <c r="M35" s="7"/>
      <c r="N35" s="4"/>
      <c r="O35" s="7"/>
      <c r="P35" s="4"/>
      <c r="Q35" s="7"/>
      <c r="R35" s="4"/>
    </row>
    <row r="36" spans="2:18" s="1" customFormat="1" ht="12.75">
      <c r="B36" s="9" t="s">
        <v>131</v>
      </c>
      <c r="E36" s="4"/>
      <c r="G36" s="5"/>
      <c r="I36" s="5"/>
      <c r="J36" s="2"/>
      <c r="K36" s="7"/>
      <c r="L36" s="7"/>
      <c r="M36" s="7"/>
      <c r="N36" s="4"/>
      <c r="O36" s="7"/>
      <c r="P36" s="4"/>
      <c r="Q36" s="7"/>
      <c r="R36" s="4"/>
    </row>
    <row r="37" spans="2:18" s="1" customFormat="1" ht="15">
      <c r="B37" s="24" t="s">
        <v>132</v>
      </c>
      <c r="C37" s="97"/>
      <c r="D37" s="97"/>
      <c r="E37" s="4"/>
      <c r="G37" s="5"/>
      <c r="I37" s="5"/>
      <c r="J37" s="2"/>
      <c r="K37" s="7"/>
      <c r="L37" s="7"/>
      <c r="M37" s="7"/>
      <c r="N37" s="4"/>
      <c r="O37" s="7"/>
      <c r="P37" s="4"/>
      <c r="Q37" s="7"/>
      <c r="R37" s="4"/>
    </row>
    <row r="38" spans="2:18" s="1" customFormat="1" ht="15">
      <c r="B38" s="24" t="s">
        <v>133</v>
      </c>
      <c r="C38" s="100" t="s">
        <v>110</v>
      </c>
      <c r="D38" s="97"/>
      <c r="E38" s="65">
        <f>-9</f>
        <v>-9</v>
      </c>
      <c r="G38" s="65">
        <v>11</v>
      </c>
      <c r="I38" s="65">
        <v>6</v>
      </c>
      <c r="J38" s="2"/>
      <c r="K38" s="7"/>
      <c r="L38" s="7"/>
      <c r="M38" s="7"/>
      <c r="N38" s="4"/>
      <c r="O38" s="7"/>
      <c r="P38" s="4"/>
      <c r="Q38" s="7"/>
      <c r="R38" s="4"/>
    </row>
    <row r="39" spans="5:18" s="1" customFormat="1" ht="12.75">
      <c r="E39" s="4"/>
      <c r="G39" s="5"/>
      <c r="I39" s="5"/>
      <c r="J39" s="2"/>
      <c r="K39" s="7"/>
      <c r="L39" s="7"/>
      <c r="M39" s="7"/>
      <c r="N39" s="4"/>
      <c r="O39" s="7"/>
      <c r="P39" s="4"/>
      <c r="Q39" s="7"/>
      <c r="R39" s="4"/>
    </row>
    <row r="40" spans="2:18" s="1" customFormat="1" ht="12.75">
      <c r="B40" s="89" t="s">
        <v>111</v>
      </c>
      <c r="C40" s="24"/>
      <c r="D40" s="24"/>
      <c r="E40" s="4"/>
      <c r="G40" s="5"/>
      <c r="I40" s="5"/>
      <c r="J40" s="2"/>
      <c r="K40" s="7"/>
      <c r="L40" s="7"/>
      <c r="M40" s="7"/>
      <c r="N40" s="4"/>
      <c r="O40" s="7"/>
      <c r="P40" s="4"/>
      <c r="Q40" s="7"/>
      <c r="R40" s="4"/>
    </row>
    <row r="41" spans="2:18" s="1" customFormat="1" ht="13.5" thickBot="1">
      <c r="B41" s="89" t="s">
        <v>134</v>
      </c>
      <c r="C41" s="72">
        <f>C30</f>
        <v>3509</v>
      </c>
      <c r="E41" s="84">
        <f>E30+E38</f>
        <v>2184</v>
      </c>
      <c r="F41" s="30"/>
      <c r="G41" s="99">
        <f>G30+G38</f>
        <v>8993</v>
      </c>
      <c r="I41" s="84">
        <f>I30+I38</f>
        <v>5695</v>
      </c>
      <c r="J41" s="2"/>
      <c r="K41" s="7"/>
      <c r="L41" s="7"/>
      <c r="M41" s="7"/>
      <c r="N41" s="4"/>
      <c r="O41" s="7"/>
      <c r="P41" s="4"/>
      <c r="Q41" s="7"/>
      <c r="R41" s="4"/>
    </row>
    <row r="42" spans="5:18" s="1" customFormat="1" ht="13.5" thickTop="1">
      <c r="E42" s="4"/>
      <c r="G42" s="5"/>
      <c r="I42" s="5"/>
      <c r="J42" s="2"/>
      <c r="K42" s="7"/>
      <c r="L42" s="7"/>
      <c r="M42" s="7"/>
      <c r="N42" s="4"/>
      <c r="O42" s="7"/>
      <c r="P42" s="4"/>
      <c r="Q42" s="7"/>
      <c r="R42" s="4"/>
    </row>
    <row r="43" spans="2:18" s="1" customFormat="1" ht="65.25" customHeight="1" thickBot="1">
      <c r="B43" s="10" t="s">
        <v>135</v>
      </c>
      <c r="C43" s="68">
        <v>5.68</v>
      </c>
      <c r="E43" s="69">
        <v>3.55</v>
      </c>
      <c r="F43" s="30"/>
      <c r="G43" s="96">
        <v>14.53</v>
      </c>
      <c r="I43" s="69">
        <v>9.2</v>
      </c>
      <c r="J43" s="30"/>
      <c r="K43" s="31"/>
      <c r="L43" s="26"/>
      <c r="M43" s="7"/>
      <c r="N43" s="83"/>
      <c r="O43" s="7"/>
      <c r="P43" s="26"/>
      <c r="Q43" s="7"/>
      <c r="R43" s="32"/>
    </row>
    <row r="44" spans="2:18" s="1" customFormat="1" ht="13.5" thickTop="1">
      <c r="B44" s="2"/>
      <c r="C44" s="26"/>
      <c r="E44" s="26"/>
      <c r="G44" s="26"/>
      <c r="I44" s="26"/>
      <c r="K44" s="22"/>
      <c r="L44" s="26"/>
      <c r="M44" s="7"/>
      <c r="N44" s="4"/>
      <c r="O44" s="7"/>
      <c r="P44" s="26"/>
      <c r="Q44" s="7"/>
      <c r="R44" s="4"/>
    </row>
    <row r="45" spans="2:18" s="1" customFormat="1" ht="39" hidden="1" thickBot="1">
      <c r="B45" s="10" t="s">
        <v>34</v>
      </c>
      <c r="C45" s="70"/>
      <c r="E45" s="70"/>
      <c r="G45" s="70"/>
      <c r="I45" s="70"/>
      <c r="K45" s="31"/>
      <c r="L45" s="26"/>
      <c r="M45" s="7"/>
      <c r="N45" s="4"/>
      <c r="O45" s="7"/>
      <c r="P45" s="26"/>
      <c r="Q45" s="7"/>
      <c r="R45" s="4"/>
    </row>
    <row r="46" spans="2:18" s="1" customFormat="1" ht="12.75" hidden="1">
      <c r="B46" s="2"/>
      <c r="G46" s="4"/>
      <c r="K46" s="22"/>
      <c r="L46" s="7"/>
      <c r="M46" s="7"/>
      <c r="N46" s="4"/>
      <c r="O46" s="7"/>
      <c r="P46" s="4"/>
      <c r="Q46" s="7"/>
      <c r="R46" s="4"/>
    </row>
    <row r="47" spans="2:18" s="1" customFormat="1" ht="13.5" thickBot="1">
      <c r="B47" s="2" t="s">
        <v>11</v>
      </c>
      <c r="C47" s="101" t="s">
        <v>138</v>
      </c>
      <c r="E47" s="69">
        <v>3.54</v>
      </c>
      <c r="F47" s="30"/>
      <c r="G47" s="101" t="s">
        <v>138</v>
      </c>
      <c r="I47" s="69">
        <v>9.18</v>
      </c>
      <c r="J47" s="30"/>
      <c r="K47" s="22"/>
      <c r="L47" s="26"/>
      <c r="M47" s="7"/>
      <c r="N47" s="4"/>
      <c r="O47" s="7"/>
      <c r="P47" s="26"/>
      <c r="Q47" s="7"/>
      <c r="R47" s="4"/>
    </row>
    <row r="48" spans="5:9" s="1" customFormat="1" ht="13.5" thickTop="1">
      <c r="E48" s="5"/>
      <c r="G48" s="5"/>
      <c r="I48" s="5"/>
    </row>
    <row r="49" spans="5:9" s="1" customFormat="1" ht="12.75">
      <c r="E49" s="5"/>
      <c r="G49" s="5"/>
      <c r="I49" s="5"/>
    </row>
    <row r="50" spans="5:9" s="1" customFormat="1" ht="12.75">
      <c r="E50" s="16"/>
      <c r="G50" s="5"/>
      <c r="I50" s="5"/>
    </row>
    <row r="51" spans="1:9" s="1" customFormat="1" ht="12.75">
      <c r="A51" s="1" t="s">
        <v>113</v>
      </c>
      <c r="B51" s="1" t="s">
        <v>114</v>
      </c>
      <c r="E51" s="5"/>
      <c r="G51" s="5"/>
      <c r="I51" s="5"/>
    </row>
    <row r="52" spans="5:9" s="1" customFormat="1" ht="12.75">
      <c r="E52" s="5"/>
      <c r="G52" s="5"/>
      <c r="I52" s="5"/>
    </row>
    <row r="53" s="1" customFormat="1" ht="12.75"/>
    <row r="54" s="1" customFormat="1" ht="12.75" customHeight="1"/>
    <row r="55" spans="2:9" ht="12.75">
      <c r="B55" s="1" t="s">
        <v>32</v>
      </c>
      <c r="C55" s="1"/>
      <c r="D55" s="1"/>
      <c r="E55" s="5"/>
      <c r="F55" s="1"/>
      <c r="G55" s="5"/>
      <c r="H55" s="1"/>
      <c r="I55" s="5"/>
    </row>
    <row r="56" spans="2:9" ht="12.75">
      <c r="B56" s="103" t="s">
        <v>106</v>
      </c>
      <c r="C56" s="103"/>
      <c r="D56" s="103"/>
      <c r="E56" s="103"/>
      <c r="F56" s="103"/>
      <c r="G56" s="103"/>
      <c r="H56" s="103"/>
      <c r="I56" s="103"/>
    </row>
    <row r="57" spans="2:10" ht="12.75">
      <c r="B57" s="24" t="s">
        <v>105</v>
      </c>
      <c r="C57" s="57"/>
      <c r="D57" s="57"/>
      <c r="E57" s="57"/>
      <c r="F57" s="57"/>
      <c r="G57" s="57"/>
      <c r="H57" s="57"/>
      <c r="I57" s="57"/>
      <c r="J57" s="11"/>
    </row>
    <row r="58" ht="12.75">
      <c r="J58" s="11"/>
    </row>
    <row r="59" ht="12.75">
      <c r="J59" s="11"/>
    </row>
    <row r="60" ht="12.75">
      <c r="I60" s="11" t="s">
        <v>46</v>
      </c>
    </row>
  </sheetData>
  <sheetProtection/>
  <mergeCells count="6">
    <mergeCell ref="B56:I56"/>
    <mergeCell ref="P10:R10"/>
    <mergeCell ref="G10:I10"/>
    <mergeCell ref="C10:E10"/>
    <mergeCell ref="C11:E11"/>
    <mergeCell ref="G11:I11"/>
  </mergeCells>
  <printOptions/>
  <pageMargins left="1.5" right="0.5" top="0.28" bottom="0.5" header="0.23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0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31.7109375" style="2" customWidth="1"/>
    <col min="2" max="2" width="9.00390625" style="1" customWidth="1"/>
    <col min="3" max="3" width="10.57421875" style="1" customWidth="1"/>
    <col min="4" max="4" width="11.140625" style="1" customWidth="1"/>
    <col min="5" max="5" width="10.421875" style="1" customWidth="1"/>
    <col min="6" max="6" width="11.00390625" style="1" customWidth="1"/>
    <col min="7" max="16384" width="9.140625" style="2" customWidth="1"/>
  </cols>
  <sheetData>
    <row r="2" ht="12.75">
      <c r="A2" s="6" t="str">
        <f>'IS'!B2</f>
        <v>ENG KAH CORPORATION BERHAD</v>
      </c>
    </row>
    <row r="3" ht="12.75">
      <c r="A3" s="6" t="str">
        <f>'IS'!B3</f>
        <v>Company No. 435649-H</v>
      </c>
    </row>
    <row r="5" ht="12.75">
      <c r="A5" s="89" t="s">
        <v>4</v>
      </c>
    </row>
    <row r="6" ht="12.75">
      <c r="A6" s="9" t="str">
        <f>'IS'!B6</f>
        <v>FOR THE THIRD QUARTER ENDED 30 SEPTEMBER 2010</v>
      </c>
    </row>
    <row r="7" ht="12.75">
      <c r="A7" s="9"/>
    </row>
    <row r="8" ht="12.75">
      <c r="A8" s="9"/>
    </row>
    <row r="9" spans="3:5" ht="12.75">
      <c r="C9" s="107" t="s">
        <v>72</v>
      </c>
      <c r="D9" s="108"/>
      <c r="E9" s="5" t="s">
        <v>73</v>
      </c>
    </row>
    <row r="10" spans="2:7" ht="12.75">
      <c r="B10" s="92" t="s">
        <v>5</v>
      </c>
      <c r="C10" s="92" t="s">
        <v>5</v>
      </c>
      <c r="D10" s="92" t="s">
        <v>50</v>
      </c>
      <c r="E10" s="92" t="s">
        <v>38</v>
      </c>
      <c r="F10" s="92" t="s">
        <v>7</v>
      </c>
      <c r="G10" s="3"/>
    </row>
    <row r="11" spans="2:7" ht="12.75">
      <c r="B11" s="92" t="s">
        <v>6</v>
      </c>
      <c r="C11" s="92" t="s">
        <v>20</v>
      </c>
      <c r="D11" s="92" t="s">
        <v>51</v>
      </c>
      <c r="E11" s="92" t="s">
        <v>42</v>
      </c>
      <c r="F11" s="92" t="s">
        <v>66</v>
      </c>
      <c r="G11" s="3"/>
    </row>
    <row r="12" spans="2:7" ht="12.75"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3"/>
    </row>
    <row r="13" spans="1:7" ht="12.75">
      <c r="A13" s="87" t="s">
        <v>98</v>
      </c>
      <c r="B13" s="5"/>
      <c r="C13" s="5"/>
      <c r="D13" s="5"/>
      <c r="E13" s="5"/>
      <c r="F13" s="5"/>
      <c r="G13" s="3"/>
    </row>
    <row r="14" ht="12.75">
      <c r="A14" s="2" t="str">
        <f>A29</f>
        <v>Third Quarter Ended</v>
      </c>
    </row>
    <row r="15" ht="12.75">
      <c r="A15" s="21" t="s">
        <v>123</v>
      </c>
    </row>
    <row r="17" spans="1:6" ht="12.75">
      <c r="A17" s="2" t="s">
        <v>101</v>
      </c>
      <c r="B17" s="71">
        <f>B41</f>
        <v>61828</v>
      </c>
      <c r="C17" s="71">
        <f>C41</f>
        <v>1868</v>
      </c>
      <c r="D17" s="71">
        <v>6</v>
      </c>
      <c r="E17" s="71">
        <v>13687</v>
      </c>
      <c r="F17" s="1">
        <f>SUM(B17:E17)</f>
        <v>77389</v>
      </c>
    </row>
    <row r="18" spans="2:5" ht="12.75">
      <c r="B18" s="71"/>
      <c r="C18" s="71"/>
      <c r="D18" s="71"/>
      <c r="E18" s="71"/>
    </row>
    <row r="19" spans="1:3" ht="12.75">
      <c r="A19" s="2" t="s">
        <v>111</v>
      </c>
      <c r="B19" s="5"/>
      <c r="C19" s="5"/>
    </row>
    <row r="20" spans="1:6" ht="12.75">
      <c r="A20" s="2" t="s">
        <v>112</v>
      </c>
      <c r="B20" s="4">
        <v>0</v>
      </c>
      <c r="C20" s="4">
        <v>0</v>
      </c>
      <c r="D20" s="7">
        <v>11</v>
      </c>
      <c r="E20" s="7">
        <f>'IS'!G30</f>
        <v>8982</v>
      </c>
      <c r="F20" s="7">
        <f>SUM(B20:E20)</f>
        <v>8993</v>
      </c>
    </row>
    <row r="21" spans="2:6" ht="12.75">
      <c r="B21" s="4"/>
      <c r="C21" s="4"/>
      <c r="D21" s="7"/>
      <c r="E21" s="7"/>
      <c r="F21" s="7"/>
    </row>
    <row r="22" spans="1:6" ht="12.75">
      <c r="A22" s="2" t="s">
        <v>70</v>
      </c>
      <c r="B22" s="4">
        <v>0</v>
      </c>
      <c r="C22" s="4">
        <v>0</v>
      </c>
      <c r="D22" s="7">
        <v>47</v>
      </c>
      <c r="E22" s="7">
        <v>0</v>
      </c>
      <c r="F22" s="7">
        <f>SUM(B22:E22)</f>
        <v>47</v>
      </c>
    </row>
    <row r="23" spans="2:6" ht="12.75">
      <c r="B23" s="4"/>
      <c r="C23" s="4"/>
      <c r="D23" s="7"/>
      <c r="E23" s="7"/>
      <c r="F23" s="7"/>
    </row>
    <row r="24" spans="1:6" ht="12.75">
      <c r="A24" s="2" t="s">
        <v>141</v>
      </c>
      <c r="B24" s="94">
        <v>0</v>
      </c>
      <c r="C24" s="65">
        <v>0</v>
      </c>
      <c r="D24" s="66">
        <v>0</v>
      </c>
      <c r="E24" s="66">
        <f>-6956</f>
        <v>-6956</v>
      </c>
      <c r="F24" s="66">
        <f>E24</f>
        <v>-6956</v>
      </c>
    </row>
    <row r="25" spans="2:6" ht="12.75">
      <c r="B25" s="4"/>
      <c r="C25" s="4"/>
      <c r="D25" s="7"/>
      <c r="E25" s="7"/>
      <c r="F25" s="7"/>
    </row>
    <row r="26" spans="1:8" ht="13.5" thickBot="1">
      <c r="A26" s="2" t="s">
        <v>126</v>
      </c>
      <c r="B26" s="72">
        <f>SUM(B17:B25)</f>
        <v>61828</v>
      </c>
      <c r="C26" s="72">
        <f>SUM(C17:C25)</f>
        <v>1868</v>
      </c>
      <c r="D26" s="72">
        <f>SUM(D17:D25)</f>
        <v>64</v>
      </c>
      <c r="E26" s="72">
        <f>SUM(E17:E25)</f>
        <v>15713</v>
      </c>
      <c r="F26" s="72">
        <f>SUM(F17:F25)</f>
        <v>79473</v>
      </c>
      <c r="G26" s="50"/>
      <c r="H26" s="25"/>
    </row>
    <row r="27" spans="2:7" ht="13.5" thickTop="1">
      <c r="B27" s="7"/>
      <c r="C27" s="7"/>
      <c r="D27" s="7"/>
      <c r="E27" s="7"/>
      <c r="F27" s="7"/>
      <c r="G27" s="22"/>
    </row>
    <row r="28" spans="1:7" ht="12.75">
      <c r="A28" s="2" t="s">
        <v>98</v>
      </c>
      <c r="B28" s="7"/>
      <c r="C28" s="7"/>
      <c r="D28" s="7"/>
      <c r="E28" s="7"/>
      <c r="F28" s="7"/>
      <c r="G28" s="22"/>
    </row>
    <row r="29" ht="12.75">
      <c r="A29" s="2" t="s">
        <v>124</v>
      </c>
    </row>
    <row r="30" ht="12.75">
      <c r="A30" s="21" t="s">
        <v>125</v>
      </c>
    </row>
    <row r="32" spans="1:6" ht="12.75">
      <c r="A32" s="2" t="s">
        <v>94</v>
      </c>
      <c r="B32" s="71">
        <v>61828</v>
      </c>
      <c r="C32" s="71">
        <v>1868</v>
      </c>
      <c r="D32" s="71">
        <v>9</v>
      </c>
      <c r="E32" s="71">
        <v>20766</v>
      </c>
      <c r="F32" s="1">
        <f>SUM(B32:E32)</f>
        <v>84471</v>
      </c>
    </row>
    <row r="33" ht="12.75">
      <c r="B33" s="71"/>
    </row>
    <row r="34" spans="1:2" ht="12.75">
      <c r="A34" s="2" t="s">
        <v>111</v>
      </c>
      <c r="B34" s="71"/>
    </row>
    <row r="35" spans="1:6" ht="12.75">
      <c r="A35" s="2" t="s">
        <v>112</v>
      </c>
      <c r="B35" s="7">
        <v>0</v>
      </c>
      <c r="C35" s="7">
        <v>0</v>
      </c>
      <c r="D35" s="7">
        <v>6</v>
      </c>
      <c r="E35" s="7">
        <f>'IS'!I30</f>
        <v>5689</v>
      </c>
      <c r="F35" s="7">
        <f>SUM(B35:E35)</f>
        <v>5695</v>
      </c>
    </row>
    <row r="36" spans="2:6" ht="12.75">
      <c r="B36" s="7"/>
      <c r="C36" s="7"/>
      <c r="D36" s="7"/>
      <c r="E36" s="7"/>
      <c r="F36" s="7"/>
    </row>
    <row r="37" spans="1:6" ht="12.75">
      <c r="A37" s="2" t="s">
        <v>70</v>
      </c>
      <c r="B37" s="7">
        <v>0</v>
      </c>
      <c r="C37" s="7">
        <v>0</v>
      </c>
      <c r="D37" s="7">
        <v>4</v>
      </c>
      <c r="E37" s="98" t="s">
        <v>110</v>
      </c>
      <c r="F37" s="7">
        <f>D37</f>
        <v>4</v>
      </c>
    </row>
    <row r="38" spans="2:6" ht="12.75">
      <c r="B38" s="7"/>
      <c r="C38" s="7"/>
      <c r="D38" s="7"/>
      <c r="E38" s="7"/>
      <c r="F38" s="7"/>
    </row>
    <row r="39" spans="1:6" ht="12.75">
      <c r="A39" s="2" t="s">
        <v>141</v>
      </c>
      <c r="B39" s="94">
        <v>0</v>
      </c>
      <c r="C39" s="94">
        <v>0</v>
      </c>
      <c r="D39" s="94">
        <v>0</v>
      </c>
      <c r="E39" s="66">
        <f>-11593</f>
        <v>-11593</v>
      </c>
      <c r="F39" s="66">
        <f>E39</f>
        <v>-11593</v>
      </c>
    </row>
    <row r="40" spans="2:19" ht="12.75">
      <c r="B40" s="7"/>
      <c r="C40" s="7"/>
      <c r="D40" s="7"/>
      <c r="E40" s="7"/>
      <c r="F40" s="7"/>
      <c r="K40" s="109"/>
      <c r="L40" s="109"/>
      <c r="M40" s="109"/>
      <c r="N40" s="109"/>
      <c r="O40" s="109"/>
      <c r="P40" s="109"/>
      <c r="Q40" s="109"/>
      <c r="R40" s="109"/>
      <c r="S40" s="109"/>
    </row>
    <row r="41" spans="1:19" ht="13.5" thickBot="1">
      <c r="A41" s="2" t="s">
        <v>127</v>
      </c>
      <c r="B41" s="84">
        <f>SUM(B32:B40)</f>
        <v>61828</v>
      </c>
      <c r="C41" s="84">
        <f>SUM(C32:C40)</f>
        <v>1868</v>
      </c>
      <c r="D41" s="84">
        <f>SUM(D32:D40)</f>
        <v>19</v>
      </c>
      <c r="E41" s="84">
        <f>SUM(E32:E40)</f>
        <v>14862</v>
      </c>
      <c r="F41" s="84">
        <f>SUM(F32:F40)</f>
        <v>78577</v>
      </c>
      <c r="K41" s="109"/>
      <c r="L41" s="109"/>
      <c r="M41" s="109"/>
      <c r="N41" s="109"/>
      <c r="O41" s="109"/>
      <c r="P41" s="109"/>
      <c r="Q41" s="109"/>
      <c r="R41" s="109"/>
      <c r="S41" s="109"/>
    </row>
    <row r="42" spans="2:6" ht="12.75">
      <c r="B42" s="7"/>
      <c r="C42" s="7"/>
      <c r="D42" s="7"/>
      <c r="E42" s="7"/>
      <c r="F42" s="7"/>
    </row>
    <row r="43" spans="1:6" ht="12.75">
      <c r="A43" s="24"/>
      <c r="B43" s="23"/>
      <c r="C43" s="23"/>
      <c r="D43" s="23"/>
      <c r="E43" s="23"/>
      <c r="F43" s="23"/>
    </row>
    <row r="44" ht="12.75">
      <c r="A44" s="1" t="s">
        <v>35</v>
      </c>
    </row>
    <row r="45" spans="1:9" ht="12.75" customHeight="1">
      <c r="A45" s="103" t="s">
        <v>108</v>
      </c>
      <c r="B45" s="103"/>
      <c r="C45" s="103"/>
      <c r="D45" s="103"/>
      <c r="E45" s="103"/>
      <c r="F45" s="103"/>
      <c r="G45" s="91"/>
      <c r="H45" s="91"/>
      <c r="I45" s="90"/>
    </row>
    <row r="46" spans="1:9" ht="12.75" customHeight="1">
      <c r="A46" s="24" t="s">
        <v>109</v>
      </c>
      <c r="B46" s="90"/>
      <c r="C46" s="90"/>
      <c r="D46" s="90"/>
      <c r="E46" s="90"/>
      <c r="F46" s="90"/>
      <c r="G46" s="90"/>
      <c r="H46" s="90"/>
      <c r="I46" s="90"/>
    </row>
    <row r="47" spans="1:8" ht="12.75">
      <c r="A47" s="57"/>
      <c r="B47" s="57"/>
      <c r="C47" s="57"/>
      <c r="D47" s="57"/>
      <c r="E47" s="57"/>
      <c r="F47" s="57"/>
      <c r="G47" s="57"/>
      <c r="H47" s="57"/>
    </row>
    <row r="48" spans="1:8" ht="12.75">
      <c r="A48" s="58"/>
      <c r="B48" s="58"/>
      <c r="C48" s="58"/>
      <c r="D48" s="58"/>
      <c r="E48" s="58"/>
      <c r="F48" s="58"/>
      <c r="G48" s="57"/>
      <c r="H48" s="57"/>
    </row>
    <row r="49" spans="1:8" ht="12.75">
      <c r="A49" s="58"/>
      <c r="B49" s="58"/>
      <c r="C49" s="58"/>
      <c r="D49" s="58"/>
      <c r="E49" s="58"/>
      <c r="F49" s="58"/>
      <c r="G49" s="57"/>
      <c r="H49" s="57"/>
    </row>
    <row r="50" ht="12.75">
      <c r="F50" s="20" t="s">
        <v>47</v>
      </c>
    </row>
  </sheetData>
  <sheetProtection/>
  <mergeCells count="3">
    <mergeCell ref="C9:D9"/>
    <mergeCell ref="K40:S41"/>
    <mergeCell ref="A45:F45"/>
  </mergeCells>
  <printOptions horizontalCentered="1"/>
  <pageMargins left="1.03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7">
      <selection activeCell="A63" sqref="A63"/>
    </sheetView>
  </sheetViews>
  <sheetFormatPr defaultColWidth="9.140625" defaultRowHeight="12.75"/>
  <cols>
    <col min="1" max="1" width="42.00390625" style="2" customWidth="1"/>
    <col min="2" max="2" width="7.421875" style="2" customWidth="1"/>
    <col min="3" max="3" width="15.8515625" style="1" bestFit="1" customWidth="1"/>
    <col min="4" max="4" width="3.00390625" style="2" customWidth="1"/>
    <col min="5" max="5" width="15.8515625" style="2" bestFit="1" customWidth="1"/>
    <col min="6" max="7" width="9.140625" style="2" customWidth="1"/>
    <col min="8" max="8" width="8.421875" style="2" customWidth="1"/>
    <col min="9" max="16384" width="9.140625" style="2" customWidth="1"/>
  </cols>
  <sheetData>
    <row r="1" spans="1:9" ht="12.75">
      <c r="A1" s="6" t="str">
        <f>'IS'!B2</f>
        <v>ENG KAH CORPORATION BERHAD</v>
      </c>
      <c r="G1" s="22"/>
      <c r="H1" s="22"/>
      <c r="I1" s="22"/>
    </row>
    <row r="2" spans="1:9" ht="12.75">
      <c r="A2" s="6" t="str">
        <f>'IS'!B3</f>
        <v>Company No. 435649-H</v>
      </c>
      <c r="G2" s="22"/>
      <c r="H2" s="22"/>
      <c r="I2" s="22"/>
    </row>
    <row r="3" spans="7:9" ht="5.25" customHeight="1">
      <c r="G3" s="22"/>
      <c r="H3" s="22"/>
      <c r="I3" s="22"/>
    </row>
    <row r="4" spans="1:9" ht="12.75">
      <c r="A4" s="9" t="s">
        <v>142</v>
      </c>
      <c r="G4" s="22"/>
      <c r="H4" s="22"/>
      <c r="I4" s="22"/>
    </row>
    <row r="5" spans="1:9" ht="12.75">
      <c r="A5" s="9" t="str">
        <f>'IS'!B6</f>
        <v>FOR THE THIRD QUARTER ENDED 30 SEPTEMBER 2010</v>
      </c>
      <c r="G5" s="22"/>
      <c r="H5" s="22"/>
      <c r="I5" s="22"/>
    </row>
    <row r="6" spans="1:9" ht="12.75">
      <c r="A6" s="9"/>
      <c r="C6" s="2"/>
      <c r="G6" s="22"/>
      <c r="H6" s="22"/>
      <c r="I6" s="22"/>
    </row>
    <row r="7" spans="1:9" ht="12.75">
      <c r="A7" s="9"/>
      <c r="C7" s="86" t="s">
        <v>98</v>
      </c>
      <c r="D7" s="88"/>
      <c r="E7" s="86" t="str">
        <f>C7</f>
        <v>(Unaudited)</v>
      </c>
      <c r="G7" s="22"/>
      <c r="H7" s="22"/>
      <c r="I7" s="22"/>
    </row>
    <row r="8" spans="3:9" ht="12.75">
      <c r="C8" s="3" t="s">
        <v>33</v>
      </c>
      <c r="E8" s="3" t="s">
        <v>33</v>
      </c>
      <c r="F8" s="81"/>
      <c r="G8" s="81"/>
      <c r="H8" s="22"/>
      <c r="I8" s="22"/>
    </row>
    <row r="9" spans="3:9" ht="12.75">
      <c r="C9" s="52" t="s">
        <v>129</v>
      </c>
      <c r="E9" s="52" t="str">
        <f>C9</f>
        <v>9 Months</v>
      </c>
      <c r="F9" s="82"/>
      <c r="G9" s="82"/>
      <c r="H9" s="22"/>
      <c r="I9" s="22"/>
    </row>
    <row r="10" spans="3:9" ht="12.75">
      <c r="C10" s="80" t="s">
        <v>95</v>
      </c>
      <c r="E10" s="80" t="s">
        <v>95</v>
      </c>
      <c r="F10" s="82"/>
      <c r="G10" s="82"/>
      <c r="H10" s="22"/>
      <c r="I10" s="22"/>
    </row>
    <row r="11" spans="3:9" ht="12.75">
      <c r="C11" s="52" t="s">
        <v>120</v>
      </c>
      <c r="E11" s="52" t="s">
        <v>121</v>
      </c>
      <c r="F11" s="82"/>
      <c r="G11" s="82"/>
      <c r="H11" s="22"/>
      <c r="I11" s="22"/>
    </row>
    <row r="12" spans="3:9" ht="12.75">
      <c r="C12" s="52" t="s">
        <v>0</v>
      </c>
      <c r="E12" s="52" t="s">
        <v>0</v>
      </c>
      <c r="G12" s="22"/>
      <c r="H12" s="22"/>
      <c r="I12" s="22"/>
    </row>
    <row r="13" spans="3:9" ht="12.75">
      <c r="C13" s="3"/>
      <c r="E13" s="3"/>
      <c r="G13" s="22"/>
      <c r="H13" s="22"/>
      <c r="I13" s="22"/>
    </row>
    <row r="14" spans="1:9" ht="12.75">
      <c r="A14" s="9" t="s">
        <v>22</v>
      </c>
      <c r="E14" s="1"/>
      <c r="G14" s="22"/>
      <c r="H14" s="22"/>
      <c r="I14" s="7"/>
    </row>
    <row r="15" spans="1:9" ht="12.75">
      <c r="A15" s="2" t="s">
        <v>8</v>
      </c>
      <c r="C15" s="1">
        <f>'IS'!G26</f>
        <v>11726</v>
      </c>
      <c r="E15" s="1">
        <v>7761</v>
      </c>
      <c r="G15" s="22"/>
      <c r="H15" s="22"/>
      <c r="I15" s="7"/>
    </row>
    <row r="16" spans="1:9" ht="12.75">
      <c r="A16" s="2" t="s">
        <v>23</v>
      </c>
      <c r="E16" s="1"/>
      <c r="G16" s="22"/>
      <c r="H16" s="22"/>
      <c r="I16" s="7"/>
    </row>
    <row r="17" spans="1:9" ht="12.75">
      <c r="A17" s="2" t="s">
        <v>24</v>
      </c>
      <c r="C17" s="1">
        <v>2249</v>
      </c>
      <c r="E17" s="1">
        <v>2166</v>
      </c>
      <c r="G17" s="50"/>
      <c r="H17" s="7"/>
      <c r="I17" s="7"/>
    </row>
    <row r="18" spans="1:9" ht="12.75">
      <c r="A18" s="2" t="s">
        <v>25</v>
      </c>
      <c r="C18" s="66">
        <f>-143</f>
        <v>-143</v>
      </c>
      <c r="E18" s="66">
        <f>-194</f>
        <v>-194</v>
      </c>
      <c r="G18" s="22"/>
      <c r="H18" s="7"/>
      <c r="I18" s="7"/>
    </row>
    <row r="19" spans="1:9" ht="9.75" customHeight="1">
      <c r="A19" s="21"/>
      <c r="C19" s="7"/>
      <c r="E19" s="7"/>
      <c r="G19" s="22"/>
      <c r="H19" s="7"/>
      <c r="I19" s="7"/>
    </row>
    <row r="20" spans="1:9" ht="12.75">
      <c r="A20" s="2" t="s">
        <v>44</v>
      </c>
      <c r="C20" s="7">
        <f>SUM(C15:C19)</f>
        <v>13832</v>
      </c>
      <c r="D20" s="22"/>
      <c r="E20" s="7">
        <f>SUM(E15:E19)</f>
        <v>9733</v>
      </c>
      <c r="G20" s="22"/>
      <c r="H20" s="7"/>
      <c r="I20" s="7"/>
    </row>
    <row r="21" spans="1:9" ht="12.75">
      <c r="A21" s="2" t="s">
        <v>102</v>
      </c>
      <c r="C21" s="7">
        <f>'BS'!D18-'BS'!B18</f>
        <v>-7457</v>
      </c>
      <c r="D21" s="22"/>
      <c r="E21" s="7">
        <v>2036</v>
      </c>
      <c r="G21" s="50"/>
      <c r="H21" s="7"/>
      <c r="I21" s="7"/>
    </row>
    <row r="22" spans="1:9" ht="12.75">
      <c r="A22" s="2" t="s">
        <v>103</v>
      </c>
      <c r="C22" s="1">
        <f>-7429</f>
        <v>-7429</v>
      </c>
      <c r="E22" s="1">
        <v>3418</v>
      </c>
      <c r="G22" s="22"/>
      <c r="H22" s="7"/>
      <c r="I22" s="7"/>
    </row>
    <row r="23" spans="1:9" ht="12.75">
      <c r="A23" s="2" t="s">
        <v>117</v>
      </c>
      <c r="C23" s="66">
        <f>'BS'!B41+'BS'!B42-'BS'!D41-'BS'!D42</f>
        <v>5517</v>
      </c>
      <c r="E23" s="66">
        <f>-1130</f>
        <v>-1130</v>
      </c>
      <c r="G23" s="22"/>
      <c r="H23" s="7"/>
      <c r="I23" s="7"/>
    </row>
    <row r="24" spans="3:9" ht="9.75" customHeight="1">
      <c r="C24" s="7"/>
      <c r="E24" s="7"/>
      <c r="G24" s="22"/>
      <c r="H24" s="7"/>
      <c r="I24" s="7"/>
    </row>
    <row r="25" spans="1:9" ht="12.75">
      <c r="A25" s="2" t="s">
        <v>116</v>
      </c>
      <c r="C25" s="1">
        <f>SUM(C20:C23)</f>
        <v>4463</v>
      </c>
      <c r="E25" s="1">
        <f>SUM(E20:E23)</f>
        <v>14057</v>
      </c>
      <c r="G25" s="22"/>
      <c r="H25" s="7"/>
      <c r="I25" s="7"/>
    </row>
    <row r="26" spans="1:9" ht="12.75">
      <c r="A26" s="2" t="s">
        <v>26</v>
      </c>
      <c r="C26" s="1">
        <f>-10</f>
        <v>-10</v>
      </c>
      <c r="E26" s="1">
        <f>-7</f>
        <v>-7</v>
      </c>
      <c r="G26" s="22"/>
      <c r="H26" s="7"/>
      <c r="I26" s="7"/>
    </row>
    <row r="27" spans="1:9" ht="12.75">
      <c r="A27" s="2" t="s">
        <v>67</v>
      </c>
      <c r="C27" s="1">
        <f>-2168</f>
        <v>-2168</v>
      </c>
      <c r="E27" s="1">
        <f>-1215</f>
        <v>-1215</v>
      </c>
      <c r="F27" s="37"/>
      <c r="G27" s="55"/>
      <c r="H27" s="7"/>
      <c r="I27" s="7"/>
    </row>
    <row r="28" spans="1:9" ht="12.75">
      <c r="A28" s="2" t="s">
        <v>115</v>
      </c>
      <c r="C28" s="65">
        <v>0</v>
      </c>
      <c r="E28" s="66">
        <v>265</v>
      </c>
      <c r="F28" s="37"/>
      <c r="G28" s="55"/>
      <c r="H28" s="7"/>
      <c r="I28" s="7"/>
    </row>
    <row r="29" spans="3:9" ht="9.75" customHeight="1">
      <c r="C29" s="7"/>
      <c r="E29" s="7"/>
      <c r="G29" s="55"/>
      <c r="H29" s="7"/>
      <c r="I29" s="7"/>
    </row>
    <row r="30" spans="1:9" ht="12.75">
      <c r="A30" s="2" t="s">
        <v>137</v>
      </c>
      <c r="C30" s="1">
        <f>SUM(C25:C28)</f>
        <v>2285</v>
      </c>
      <c r="E30" s="1">
        <f>SUM(E25:E28)</f>
        <v>13100</v>
      </c>
      <c r="F30" s="25"/>
      <c r="G30" s="22"/>
      <c r="H30" s="7"/>
      <c r="I30" s="7"/>
    </row>
    <row r="31" spans="5:9" ht="12.75">
      <c r="E31" s="1"/>
      <c r="F31" s="1"/>
      <c r="G31" s="33"/>
      <c r="H31" s="22"/>
      <c r="I31" s="7"/>
    </row>
    <row r="32" spans="1:9" ht="12.75">
      <c r="A32" s="9" t="s">
        <v>27</v>
      </c>
      <c r="E32" s="1"/>
      <c r="F32" s="1"/>
      <c r="G32" s="22"/>
      <c r="H32" s="22"/>
      <c r="I32" s="7"/>
    </row>
    <row r="33" spans="1:9" ht="12.75">
      <c r="A33" s="2" t="s">
        <v>43</v>
      </c>
      <c r="C33" s="73">
        <f>153</f>
        <v>153</v>
      </c>
      <c r="D33" s="22"/>
      <c r="E33" s="73">
        <v>190</v>
      </c>
      <c r="F33" s="1"/>
      <c r="G33" s="22"/>
      <c r="H33" s="22"/>
      <c r="I33" s="7"/>
    </row>
    <row r="34" spans="1:9" ht="12.75">
      <c r="A34" s="2" t="s">
        <v>9</v>
      </c>
      <c r="C34" s="76">
        <f>-556</f>
        <v>-556</v>
      </c>
      <c r="D34" s="22"/>
      <c r="E34" s="76">
        <f>-519</f>
        <v>-519</v>
      </c>
      <c r="F34" s="1"/>
      <c r="G34" s="22"/>
      <c r="H34" s="22"/>
      <c r="I34" s="7"/>
    </row>
    <row r="35" spans="1:9" ht="12.75">
      <c r="A35" s="2" t="s">
        <v>136</v>
      </c>
      <c r="C35" s="7">
        <f>SUM(C33:C34)</f>
        <v>-403</v>
      </c>
      <c r="D35" s="22"/>
      <c r="E35" s="7">
        <f>SUM(E33:E34)</f>
        <v>-329</v>
      </c>
      <c r="F35" s="1"/>
      <c r="G35" s="22"/>
      <c r="H35" s="22"/>
      <c r="I35" s="7"/>
    </row>
    <row r="36" spans="6:9" ht="12.75">
      <c r="F36" s="1"/>
      <c r="G36" s="33"/>
      <c r="H36" s="22"/>
      <c r="I36" s="7"/>
    </row>
    <row r="37" spans="1:9" ht="12.75">
      <c r="A37" s="9" t="s">
        <v>28</v>
      </c>
      <c r="C37" s="7"/>
      <c r="F37" s="1"/>
      <c r="G37" s="22"/>
      <c r="H37" s="22"/>
      <c r="I37" s="7"/>
    </row>
    <row r="38" spans="1:9" ht="12.75">
      <c r="A38" s="2" t="s">
        <v>68</v>
      </c>
      <c r="C38" s="93">
        <f>-6956</f>
        <v>-6956</v>
      </c>
      <c r="D38" s="1"/>
      <c r="E38" s="85">
        <f>-11593</f>
        <v>-11593</v>
      </c>
      <c r="F38" s="1"/>
      <c r="G38" s="26"/>
      <c r="H38" s="22"/>
      <c r="I38" s="7"/>
    </row>
    <row r="39" spans="1:9" ht="12.75">
      <c r="A39" s="2" t="s">
        <v>118</v>
      </c>
      <c r="C39" s="74">
        <f>-1002</f>
        <v>-1002</v>
      </c>
      <c r="D39" s="1"/>
      <c r="E39" s="75">
        <f>-811</f>
        <v>-811</v>
      </c>
      <c r="F39" s="1"/>
      <c r="G39" s="50"/>
      <c r="H39" s="22"/>
      <c r="I39" s="7"/>
    </row>
    <row r="40" spans="1:9" ht="12.75">
      <c r="A40" s="2" t="s">
        <v>143</v>
      </c>
      <c r="C40" s="74">
        <f>-36</f>
        <v>-36</v>
      </c>
      <c r="D40" s="1"/>
      <c r="E40" s="74">
        <f>-37</f>
        <v>-37</v>
      </c>
      <c r="F40" s="1"/>
      <c r="G40" s="22"/>
      <c r="H40" s="22"/>
      <c r="I40" s="7"/>
    </row>
    <row r="41" spans="1:9" ht="12.75">
      <c r="A41" s="2" t="s">
        <v>91</v>
      </c>
      <c r="C41" s="77">
        <f>SUM(C38:C40)</f>
        <v>-7994</v>
      </c>
      <c r="E41" s="77">
        <f>SUM(E38:E40)</f>
        <v>-12441</v>
      </c>
      <c r="F41" s="1"/>
      <c r="G41" s="22"/>
      <c r="H41" s="22"/>
      <c r="I41" s="7"/>
    </row>
    <row r="42" spans="3:9" ht="12.75">
      <c r="C42" s="7"/>
      <c r="D42" s="22"/>
      <c r="E42" s="7"/>
      <c r="F42" s="1"/>
      <c r="G42" s="22"/>
      <c r="H42" s="22"/>
      <c r="I42" s="7"/>
    </row>
    <row r="43" spans="1:9" ht="12.75">
      <c r="A43" s="2" t="s">
        <v>53</v>
      </c>
      <c r="C43" s="66">
        <f>11</f>
        <v>11</v>
      </c>
      <c r="E43" s="66">
        <v>14</v>
      </c>
      <c r="F43" s="1"/>
      <c r="G43" s="22"/>
      <c r="H43" s="22"/>
      <c r="I43" s="7"/>
    </row>
    <row r="44" spans="5:9" ht="9.75" customHeight="1">
      <c r="E44" s="7"/>
      <c r="F44" s="1"/>
      <c r="G44" s="22"/>
      <c r="H44" s="22"/>
      <c r="I44" s="7"/>
    </row>
    <row r="45" spans="1:9" ht="12.75">
      <c r="A45" s="2" t="s">
        <v>119</v>
      </c>
      <c r="C45" s="1">
        <f>C30+C35+C41+C43</f>
        <v>-6101</v>
      </c>
      <c r="E45" s="1">
        <f>E43+E41+E35+E30</f>
        <v>344</v>
      </c>
      <c r="F45" s="1"/>
      <c r="G45" s="22"/>
      <c r="H45" s="22"/>
      <c r="I45" s="29"/>
    </row>
    <row r="46" spans="5:9" ht="12.75">
      <c r="E46" s="1"/>
      <c r="F46" s="1"/>
      <c r="G46" s="22"/>
      <c r="H46" s="22"/>
      <c r="I46" s="29"/>
    </row>
    <row r="47" spans="1:9" ht="12.75">
      <c r="A47" s="2" t="s">
        <v>29</v>
      </c>
      <c r="C47" s="78">
        <f>'BS'!D22</f>
        <v>12708</v>
      </c>
      <c r="E47" s="78">
        <v>11899</v>
      </c>
      <c r="F47" s="1"/>
      <c r="G47" s="22"/>
      <c r="H47" s="22"/>
      <c r="I47" s="7"/>
    </row>
    <row r="48" spans="3:9" ht="9.75" customHeight="1">
      <c r="C48" s="29"/>
      <c r="D48" s="22"/>
      <c r="E48" s="29"/>
      <c r="F48" s="1"/>
      <c r="I48" s="1"/>
    </row>
    <row r="49" spans="1:9" ht="13.5" thickBot="1">
      <c r="A49" s="2" t="s">
        <v>30</v>
      </c>
      <c r="C49" s="72">
        <f>SUM(C44:C47)</f>
        <v>6607</v>
      </c>
      <c r="E49" s="84">
        <f>SUM(E45:E47)</f>
        <v>12243</v>
      </c>
      <c r="F49" s="1"/>
      <c r="G49" s="25"/>
      <c r="H49" s="25"/>
      <c r="I49" s="1"/>
    </row>
    <row r="50" ht="14.25" customHeight="1" thickTop="1">
      <c r="F50" s="1"/>
    </row>
    <row r="51" ht="13.5" customHeight="1">
      <c r="A51" s="1" t="s">
        <v>35</v>
      </c>
    </row>
    <row r="52" spans="1:8" ht="12.75" customHeight="1">
      <c r="A52" s="103" t="s">
        <v>144</v>
      </c>
      <c r="B52" s="103"/>
      <c r="C52" s="103"/>
      <c r="D52" s="103"/>
      <c r="E52" s="103"/>
      <c r="F52" s="91"/>
      <c r="G52" s="91"/>
      <c r="H52" s="91"/>
    </row>
    <row r="53" spans="1:8" ht="12.75">
      <c r="A53" s="24" t="s">
        <v>107</v>
      </c>
      <c r="B53" s="57"/>
      <c r="C53" s="57"/>
      <c r="D53" s="57"/>
      <c r="E53" s="57"/>
      <c r="F53" s="57"/>
      <c r="H53" s="3"/>
    </row>
    <row r="54" spans="1:8" ht="12.75">
      <c r="A54" s="57"/>
      <c r="B54" s="57"/>
      <c r="C54" s="57"/>
      <c r="D54" s="57"/>
      <c r="E54" s="57"/>
      <c r="F54" s="57"/>
      <c r="H54" s="3"/>
    </row>
    <row r="55" spans="3:8" ht="9" customHeight="1">
      <c r="C55" s="2"/>
      <c r="D55" s="3"/>
      <c r="F55" s="3"/>
      <c r="H55" s="3"/>
    </row>
    <row r="56" ht="12.75">
      <c r="E56" s="53" t="s">
        <v>48</v>
      </c>
    </row>
  </sheetData>
  <sheetProtection/>
  <mergeCells count="1">
    <mergeCell ref="A52:E52"/>
  </mergeCells>
  <printOptions/>
  <pageMargins left="1.5" right="0.5" top="0.5" bottom="0.5" header="0.25" footer="0.5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75</v>
      </c>
      <c r="B1" t="s">
        <v>76</v>
      </c>
    </row>
    <row r="2" spans="1:2" ht="12.75">
      <c r="A2" t="s">
        <v>77</v>
      </c>
      <c r="B2" t="s">
        <v>78</v>
      </c>
    </row>
    <row r="3" spans="1:2" ht="12.75">
      <c r="A3" t="s">
        <v>79</v>
      </c>
      <c r="B3" t="s">
        <v>80</v>
      </c>
    </row>
    <row r="4" spans="1:2" ht="12.75">
      <c r="A4" t="s">
        <v>81</v>
      </c>
      <c r="B4" t="s">
        <v>82</v>
      </c>
    </row>
    <row r="5" spans="1:2" ht="12.75">
      <c r="A5" t="s">
        <v>83</v>
      </c>
      <c r="B5" t="s">
        <v>84</v>
      </c>
    </row>
    <row r="6" spans="1:2" ht="12.75">
      <c r="A6" t="s">
        <v>85</v>
      </c>
      <c r="B6" t="s">
        <v>86</v>
      </c>
    </row>
    <row r="7" spans="1:2" ht="12.75">
      <c r="A7" t="s">
        <v>87</v>
      </c>
      <c r="B7" t="s">
        <v>88</v>
      </c>
    </row>
    <row r="8" spans="1:2" ht="12.75">
      <c r="A8" t="s">
        <v>89</v>
      </c>
      <c r="B8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EKC</dc:title>
  <dc:subject/>
  <dc:creator>ENG KAH CORPORATION BERHAD</dc:creator>
  <cp:keywords/>
  <dc:description/>
  <cp:lastModifiedBy>Toshiba M300</cp:lastModifiedBy>
  <cp:lastPrinted>2010-11-26T01:36:47Z</cp:lastPrinted>
  <dcterms:created xsi:type="dcterms:W3CDTF">2003-11-01T13:04:36Z</dcterms:created>
  <dcterms:modified xsi:type="dcterms:W3CDTF">2010-11-26T04:43:17Z</dcterms:modified>
  <cp:category/>
  <cp:version/>
  <cp:contentType/>
  <cp:contentStatus/>
</cp:coreProperties>
</file>